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ocuments\Desktop\WORK\NLSIU\PACKAGE 1\MEPF BOQ\D. FA &amp; PA SYSTEM\A. BILL OF QUANTITY &amp; SPECIFICATIONS\"/>
    </mc:Choice>
  </mc:AlternateContent>
  <bookViews>
    <workbookView xWindow="0" yWindow="0" windowWidth="28800" windowHeight="12435" tabRatio="703"/>
  </bookViews>
  <sheets>
    <sheet name="FAS" sheetId="16" r:id="rId1"/>
    <sheet name="PAS" sheetId="17" r:id="rId2"/>
    <sheet name="TBS" sheetId="24" r:id="rId3"/>
    <sheet name="Breakup" sheetId="23" state="hidden" r:id="rId4"/>
  </sheets>
  <definedNames>
    <definedName name="_xlnm.Print_Area" localSheetId="3">Breakup!$A$1:$J$41</definedName>
    <definedName name="_xlnm.Print_Area" localSheetId="0">FAS!$A$1:$G$123</definedName>
    <definedName name="_xlnm.Print_Area" localSheetId="1">PAS!$A$1:$G$39</definedName>
    <definedName name="_xlnm.Print_Titles" localSheetId="0">FAS!$1:$6</definedName>
    <definedName name="_xlnm.Print_Titles" localSheetId="1">PAS!$1:$6</definedName>
    <definedName name="_xlnm.Print_Titles" localSheetId="2">TBS!$1:$6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6" i="16" l="1"/>
  <c r="C107" i="16"/>
  <c r="D107" i="16"/>
  <c r="D37" i="24"/>
  <c r="D41" i="24" s="1"/>
  <c r="D42" i="24" s="1"/>
  <c r="D28" i="24"/>
  <c r="D29" i="24" s="1"/>
  <c r="D38" i="24" l="1"/>
  <c r="D28" i="17" l="1"/>
  <c r="D32" i="17" s="1"/>
  <c r="D33" i="17" s="1"/>
  <c r="D20" i="17"/>
  <c r="D24" i="17" s="1"/>
  <c r="D36" i="17" s="1"/>
  <c r="D37" i="17" s="1"/>
  <c r="D102" i="16"/>
  <c r="D120" i="16" s="1"/>
  <c r="D121" i="16" s="1"/>
  <c r="D89" i="16"/>
  <c r="D88" i="16"/>
  <c r="D94" i="16"/>
  <c r="D93" i="16"/>
  <c r="D83" i="16"/>
  <c r="D84" i="16" s="1"/>
  <c r="D78" i="16"/>
  <c r="D79" i="16" s="1"/>
  <c r="D73" i="16"/>
  <c r="D74" i="16" s="1"/>
  <c r="D68" i="16"/>
  <c r="D69" i="16" s="1"/>
  <c r="D58" i="16"/>
  <c r="D63" i="16" s="1"/>
  <c r="D64" i="16" s="1"/>
  <c r="D53" i="16"/>
  <c r="D54" i="16" s="1"/>
  <c r="D43" i="16"/>
  <c r="D111" i="16" s="1"/>
  <c r="D112" i="16" s="1"/>
  <c r="F123" i="16"/>
  <c r="F38" i="17"/>
  <c r="F39" i="17" s="1"/>
  <c r="D21" i="17" l="1"/>
  <c r="D29" i="17"/>
  <c r="D115" i="16"/>
  <c r="D116" i="16" s="1"/>
  <c r="D103" i="16"/>
  <c r="D59" i="16"/>
  <c r="D44" i="16"/>
  <c r="D25" i="17"/>
  <c r="C39" i="23" l="1"/>
  <c r="G39" i="23"/>
  <c r="I30" i="23"/>
  <c r="I31" i="23"/>
  <c r="I32" i="23"/>
  <c r="G33" i="23"/>
  <c r="G29" i="23"/>
  <c r="C29" i="23"/>
  <c r="F36" i="23"/>
  <c r="F39" i="23" s="1"/>
  <c r="E36" i="23"/>
  <c r="E39" i="23" s="1"/>
  <c r="D36" i="23"/>
  <c r="D39" i="23" s="1"/>
  <c r="F35" i="23"/>
  <c r="E35" i="23"/>
  <c r="D35" i="23"/>
  <c r="F18" i="23"/>
  <c r="E18" i="23"/>
  <c r="D18" i="23"/>
  <c r="F17" i="23"/>
  <c r="E17" i="23"/>
  <c r="D17" i="23"/>
  <c r="F14" i="23"/>
  <c r="F15" i="23" s="1"/>
  <c r="E14" i="23"/>
  <c r="D14" i="23"/>
  <c r="F11" i="23"/>
  <c r="F29" i="23" s="1"/>
  <c r="E11" i="23"/>
  <c r="E29" i="23" s="1"/>
  <c r="D11" i="23"/>
  <c r="D29" i="23" s="1"/>
  <c r="I29" i="23" s="1"/>
  <c r="F10" i="23"/>
  <c r="F33" i="23" s="1"/>
  <c r="E10" i="23"/>
  <c r="D10" i="23"/>
  <c r="G15" i="23"/>
  <c r="G12" i="23"/>
  <c r="F12" i="23" l="1"/>
  <c r="I39" i="23"/>
  <c r="E15" i="23"/>
  <c r="D15" i="23"/>
  <c r="C15" i="23"/>
  <c r="E12" i="23"/>
  <c r="D12" i="23"/>
  <c r="C12" i="23"/>
  <c r="E33" i="23"/>
  <c r="I1" i="23"/>
  <c r="A3" i="23"/>
  <c r="I36" i="23"/>
  <c r="I37" i="23"/>
  <c r="I38" i="23"/>
  <c r="I35" i="23"/>
  <c r="I11" i="23"/>
  <c r="I13" i="23"/>
  <c r="I16" i="23"/>
  <c r="I17" i="23"/>
  <c r="I18" i="23"/>
  <c r="I20" i="23"/>
  <c r="I21" i="23"/>
  <c r="I22" i="23"/>
  <c r="I23" i="23"/>
  <c r="I24" i="23"/>
  <c r="I25" i="23"/>
  <c r="I26" i="23"/>
  <c r="I28" i="23"/>
  <c r="I10" i="23"/>
  <c r="I14" i="23"/>
  <c r="I19" i="23"/>
  <c r="D33" i="23"/>
  <c r="C33" i="23"/>
  <c r="I33" i="23" s="1"/>
  <c r="I27" i="23"/>
  <c r="E41" i="23" l="1"/>
  <c r="F41" i="23" s="1"/>
  <c r="E40" i="23"/>
  <c r="F40" i="23" s="1"/>
  <c r="I15" i="23"/>
  <c r="I12" i="23"/>
  <c r="I41" i="23" l="1"/>
  <c r="I40" i="23"/>
  <c r="C121" i="16"/>
  <c r="C116" i="16"/>
  <c r="C112" i="16"/>
  <c r="C103" i="16"/>
  <c r="C94" i="16"/>
  <c r="C84" i="16"/>
  <c r="C74" i="16"/>
  <c r="C69" i="16"/>
  <c r="C59" i="16"/>
  <c r="C54" i="16"/>
  <c r="C44" i="16"/>
</calcChain>
</file>

<file path=xl/sharedStrings.xml><?xml version="1.0" encoding="utf-8"?>
<sst xmlns="http://schemas.openxmlformats.org/spreadsheetml/2006/main" count="320" uniqueCount="164">
  <si>
    <t>Nos</t>
  </si>
  <si>
    <t>SL NO</t>
  </si>
  <si>
    <t>UNIT</t>
  </si>
  <si>
    <t>RATE</t>
  </si>
  <si>
    <t>Nos.</t>
  </si>
  <si>
    <t>The GUI based main network software</t>
  </si>
  <si>
    <t>Mtrs.</t>
  </si>
  <si>
    <t>CONDUITS &amp; JUNCTION BOXES</t>
  </si>
  <si>
    <t>Rmt</t>
  </si>
  <si>
    <t>DESCRIPTION</t>
  </si>
  <si>
    <t>CPU2-3030D</t>
  </si>
  <si>
    <t>DP-1B</t>
  </si>
  <si>
    <t>CHS-4L</t>
  </si>
  <si>
    <t>BP2-4</t>
  </si>
  <si>
    <t>AMPS-24E</t>
  </si>
  <si>
    <t>BMP-1</t>
  </si>
  <si>
    <t>LCM-320</t>
  </si>
  <si>
    <t>LEM-320</t>
  </si>
  <si>
    <t>NCM-W</t>
  </si>
  <si>
    <t>Installation</t>
  </si>
  <si>
    <t xml:space="preserve">Supply and Installation of 12V 18Ah batteries  </t>
  </si>
  <si>
    <t>Supply</t>
  </si>
  <si>
    <t>DUCT SENSOR</t>
  </si>
  <si>
    <t>RESPONSE INDICATOR:</t>
  </si>
  <si>
    <t xml:space="preserve">STROBE WITH SOUNDER </t>
  </si>
  <si>
    <t>Supply, Installation, Testing &amp; Commissioning of Strobe Lights Cum Hooter with 110 cd. The strobes shall be synchronized for better evacuation.MAKE:NOTIFIER (SYS-HS)</t>
  </si>
  <si>
    <t>POWER SUPPLY FOR STROBE SOUNDER</t>
  </si>
  <si>
    <t>Supply , Installation,testing and commissioning of Power supply for strobe with sounder</t>
  </si>
  <si>
    <t>MANUAL CALL POINT:</t>
  </si>
  <si>
    <t>Supply, Installation, Testing &amp; Commissioning of Manual Call Point
MAKE:NOTIFIER (PART No. F/MCP/GLASS)</t>
  </si>
  <si>
    <t>FAULT ISOLATOR MODULE:</t>
  </si>
  <si>
    <t>Supply, Installation, Testing &amp; Commissioning of Fault Isolator Module
MAKE:NOTIFIER (PART No. : ISO-X)</t>
  </si>
  <si>
    <t>CONTROL MODULE:</t>
  </si>
  <si>
    <t>Supply, Installation, testing and commissioning of Analogue addressable control module having rotary , decimal addressing system and shall be capable of providing DPDT contact rated 24VDC, 2A. Make: Notifier( PART NO-FCM-1)</t>
  </si>
  <si>
    <t>RELAY MODULE:</t>
  </si>
  <si>
    <t xml:space="preserve">Supply, Installation, Testing &amp; Commissioning of Addressable Control Relay Module, Hard Address Switch from 01-159. MAKE:NOTIFIER (PART No. : FRM-1) </t>
  </si>
  <si>
    <t>MONITOR MODULE:</t>
  </si>
  <si>
    <t>Supply, Installation, Testing &amp; Commissioning of Addressable Monitor Module, Hard Address Switch from 01-159. MAKE:Notifier(PART NO-FMM-1)</t>
  </si>
  <si>
    <t>HEAT DETECTOR</t>
  </si>
  <si>
    <t xml:space="preserve">TOTAL OF FAS SYSTEM </t>
  </si>
  <si>
    <t>Supply and installation of 2C x 1.5 Sqmm FRLS copper twisted shielded cable for Public address system.</t>
  </si>
  <si>
    <t>Rmt.</t>
  </si>
  <si>
    <t>Supply and Installation of 25mm dia PVC FRLS Conduit - 2mm thick including all accessories like bend,collar etc.</t>
  </si>
  <si>
    <t>TOTAL  OF PUBLIC ADDRES SYSTEM</t>
  </si>
  <si>
    <t>RO</t>
  </si>
  <si>
    <t>QTY</t>
  </si>
  <si>
    <t>AMOUNT</t>
  </si>
  <si>
    <t xml:space="preserve"> AMOUNT</t>
  </si>
  <si>
    <t>CLIENT: INFOSYS LTD</t>
  </si>
  <si>
    <t>Supply and installation of 20mm PVC flexible conduit</t>
  </si>
  <si>
    <t>Supply and Installation of GI 3 Module metal box for  Control module,Fault Isolator Module,Monitor Module, Relay Module ,Sounders,MCP Etc</t>
  </si>
  <si>
    <t>CONSULTANT: SOBHA LTD</t>
  </si>
  <si>
    <t>SL. NO</t>
  </si>
  <si>
    <t>FLOOR WISE QTY.</t>
  </si>
  <si>
    <t>TOTAL</t>
  </si>
  <si>
    <t>Actual</t>
  </si>
  <si>
    <t>A</t>
  </si>
  <si>
    <t>Addressable Fire Alarm system</t>
  </si>
  <si>
    <t>Multi sensor detector(Above False ceiling)</t>
  </si>
  <si>
    <t>Multi sensor detector(Below False ceiling)</t>
  </si>
  <si>
    <t>Response Indicator</t>
  </si>
  <si>
    <t>Below False Floor detector</t>
  </si>
  <si>
    <t>Manual call point</t>
  </si>
  <si>
    <t>Strobe with Sounder</t>
  </si>
  <si>
    <t>Monitor module</t>
  </si>
  <si>
    <t>Fault Isolator Module</t>
  </si>
  <si>
    <t>Control Module (FOR PA)</t>
  </si>
  <si>
    <t>Relay Module (FOR ACCESS CONTROL SYSTEM)</t>
  </si>
  <si>
    <t>Beam Detector (Transmitter)</t>
  </si>
  <si>
    <t>Beam Detector (Receiver)</t>
  </si>
  <si>
    <t>Modbus interface module</t>
  </si>
  <si>
    <t>NFN Card</t>
  </si>
  <si>
    <t xml:space="preserve">DVC </t>
  </si>
  <si>
    <t>COMBO BOX</t>
  </si>
  <si>
    <t>DAA2-5070E</t>
  </si>
  <si>
    <t>1.5sqmm X 2 core copper FRLS cable (Detector)</t>
  </si>
  <si>
    <t>1.5sqmm X 2 core copper FRLS FLEXIBLE  cable (CM POWER SUPPLY CABLE)</t>
  </si>
  <si>
    <t>1.5sqmm X 2 core copper Flexible cable(Sounder)</t>
  </si>
  <si>
    <t>20mm FRLSPVC conduits for CM &amp; Sounder Loop</t>
  </si>
  <si>
    <t xml:space="preserve">GI Junction Box for Detectors mounted on surface of the slab </t>
  </si>
  <si>
    <t>B</t>
  </si>
  <si>
    <t>Public Addressable System</t>
  </si>
  <si>
    <t>PA speaker(Staircase)</t>
  </si>
  <si>
    <t>Ceiling mounted PA speaker(2W)- Recess Mounted</t>
  </si>
  <si>
    <t>Ceiling mounted PA speaker(2W)- Surface Mounted</t>
  </si>
  <si>
    <t>Wall mounted PA speaker</t>
  </si>
  <si>
    <t>1.5sqmm X 2 core copper flexible cable - PA Speaker</t>
  </si>
  <si>
    <t>20mm FRLS PVC conduits for PA Speaker</t>
  </si>
  <si>
    <t>1.5sqmm X 2 core copper flexible cable - PA Speaker(vertical riser)</t>
  </si>
  <si>
    <t>Control Module (FOR HOOTER)</t>
  </si>
  <si>
    <t>TF</t>
  </si>
  <si>
    <t>Supply and Installation of 20 mm FRLS PVC conduit-2mm thick including all accessories like bend, collar etc. for fire MCP/HTR drops.
Make : Atul/VIP/Precision</t>
  </si>
  <si>
    <t>Back box for ceiling mounted speakers</t>
  </si>
  <si>
    <t>SUBJECT: BREAK UP</t>
  </si>
  <si>
    <t>GF 
39 (Proposed)</t>
  </si>
  <si>
    <t>1F 
38 &amp;39 (Proposed)</t>
  </si>
  <si>
    <r>
      <t xml:space="preserve">2F
</t>
    </r>
    <r>
      <rPr>
        <sz val="11"/>
        <color theme="1"/>
        <rFont val="Calibri"/>
        <family val="2"/>
        <scheme val="minor"/>
      </rPr>
      <t>38 &amp;39</t>
    </r>
    <r>
      <rPr>
        <b/>
        <sz val="11"/>
        <color theme="1"/>
        <rFont val="Calibri"/>
        <family val="2"/>
        <scheme val="minor"/>
      </rPr>
      <t xml:space="preserve"> (Proposed)</t>
    </r>
  </si>
  <si>
    <r>
      <t xml:space="preserve">3F
</t>
    </r>
    <r>
      <rPr>
        <sz val="11"/>
        <color theme="1"/>
        <rFont val="Calibri"/>
        <family val="2"/>
        <scheme val="minor"/>
      </rPr>
      <t>38 &amp;39</t>
    </r>
    <r>
      <rPr>
        <b/>
        <sz val="11"/>
        <color theme="1"/>
        <rFont val="Calibri"/>
        <family val="2"/>
        <scheme val="minor"/>
      </rPr>
      <t xml:space="preserve"> (Proposed)</t>
    </r>
  </si>
  <si>
    <t>GF 
38 (Existing)</t>
  </si>
  <si>
    <t>34-35</t>
  </si>
  <si>
    <t>Fire alarm control panel (6 Loop)</t>
  </si>
  <si>
    <t>SBB-C4</t>
  </si>
  <si>
    <t>ADDR-C4</t>
  </si>
  <si>
    <t>CA-2</t>
  </si>
  <si>
    <t>DPA-2B</t>
  </si>
  <si>
    <t>CMIC-1</t>
  </si>
  <si>
    <t>DP-DISP</t>
  </si>
  <si>
    <t>DVC-EM</t>
  </si>
  <si>
    <t>DVC-KD</t>
  </si>
  <si>
    <t>Supply, Installation, Testing &amp; Commissioning of The GUI based main network software must be capable of graphically representing each facility being monitored with floor plans and icons depicting the actual locations of the various systems; and / or sensors’ locations. The GUI software shall be located in control room in one of the blocks and shall monitor all the blocks panel connected with each other. The software shall be capable of monitoring 100 Nodes with more than 20 MB baud Transmission rate on Fiber Optics Network and 10 MB baud Transmission on cable or more. The software shall provide the facility to Monitor, Control all the Digital PAVA as well as 2 way communication from main control room using voice signals over Fire Network along with the Fire detection signal.
MAKE:NOTIFIER (PART No. : SW-OW-CON)</t>
  </si>
  <si>
    <t>Supplying, installing, testing and commissioning of Remote microphone with Zone selector in a proper housing to mount zone selector and mic.
MAKE:NOTIFIER  (PART No. : RM-1 with ACM-24AT+ CAB-RM)</t>
  </si>
  <si>
    <t>Supply, Installation, Testing and commissioning of BACnet module for integration of maximum of 1 nos FACP with BMS system. Make; Notifier(PART No-HON-CGW-MBB+ NCM-W)</t>
  </si>
  <si>
    <t>Supply, Installation, Testing &amp; Commissioning of Addressable Duct Detector with UL listed housing and sampling tube. 
MAKE:NOTIFIER (PART No. : DNR + FSP-951 + DST1.5)</t>
  </si>
  <si>
    <t>Supply, Installation, Testing &amp; Commissioning of Thermal Sensor with standard mounting base, Hard Address Switch from 01-159.
MAKE:NOTIFIER (PART No. : FST-951R with B-501/WHITE)</t>
  </si>
  <si>
    <t>Supplying, installing, testing and commissioning Digital Audio Amplifier designed for audio networks of up to Required DAA amplifiers terminating at a DVC Digital Voice Command. Each DAA shall be  capable of accessing and processing one of up to Required audio channels on the DVC audio loop, amplifying the signal, and distributing it via four Class B or two Class A outputs at 50 watts. DAA-50 amplifiers can store backup alarm and trouble messages, and provide an adjustable background music input. An optional Firefighter's telephone riser on each DAA  amplifier shall supports FFT communications riser. 
MAKE:NOTIFIER  (PART No. : DAA2-5070E+CHS-BH1)</t>
  </si>
  <si>
    <t>Supplying, installing, testing and commissioning of 2 W ceiling mounted type UL listed speakers with multi-tapping capable to produce minimum sound level of 75db at 3m distance.
MAKE:NOTIFIER  (PART No. : NF-SP100CI/UL)
Note : Colour as per Approval</t>
  </si>
  <si>
    <t>REMARKS</t>
  </si>
  <si>
    <t>Supply &amp; installation of EQ 'D' SIZE cabinet for housing 4 No.of Amplifier. Make: Notifier(Part Code: EQBB-D4+EQDR-D4)</t>
  </si>
  <si>
    <t>SMOKE DETECTOR :</t>
  </si>
  <si>
    <t xml:space="preserve">Supply, Installation, Testing &amp; Commissioning of Acclimate Plus Photo Thermal Smoke detector with standard mounting base, Hard Address 
MAKE:NOTIFIER </t>
  </si>
  <si>
    <t>b) 05 - Loop panel with 3 loop cards. MAKE:NOTIFIER  (PART No. : NFS2-3030D with NCM-W)</t>
  </si>
  <si>
    <t>DESCRIPTION : TALK BACK SPEAKER SYSTEM</t>
  </si>
  <si>
    <t>a</t>
  </si>
  <si>
    <t>The system should comprises the follwing features .</t>
  </si>
  <si>
    <t>b</t>
  </si>
  <si>
    <t xml:space="preserve">Feather type key pads to select the zones. </t>
  </si>
  <si>
    <t>c</t>
  </si>
  <si>
    <t xml:space="preserve">Moulded type plastic attractive enclosure </t>
  </si>
  <si>
    <t>d</t>
  </si>
  <si>
    <t xml:space="preserve">Backlight liquid crystal display (LCD) </t>
  </si>
  <si>
    <t>e</t>
  </si>
  <si>
    <t xml:space="preserve">User friendly interactive display </t>
  </si>
  <si>
    <t>f</t>
  </si>
  <si>
    <t xml:space="preserve">Announcement selector - PTT Switch  </t>
  </si>
  <si>
    <t>g</t>
  </si>
  <si>
    <t>Listen selector switch.</t>
  </si>
  <si>
    <t>h</t>
  </si>
  <si>
    <t>All Call swich to select all zones simultaneously for announcement</t>
  </si>
  <si>
    <t>i</t>
  </si>
  <si>
    <t>Zones call display on the LCD with audio alarm.</t>
  </si>
  <si>
    <t>Supply, Unloading, Storing, Shifting to work place, Installation, testing &amp; commissioning of  Control unit with the follwing features    with all associate accessories  etc complete    ( For Two way talk back systems )</t>
  </si>
  <si>
    <t xml:space="preserve">Builtin power supply </t>
  </si>
  <si>
    <t xml:space="preserve">Zone selector  switching circuit </t>
  </si>
  <si>
    <t xml:space="preserve">Terminal blocks to terminate the zone wires , amplifier wires etc., </t>
  </si>
  <si>
    <t>Zone call processing circuite</t>
  </si>
  <si>
    <t>Supply, Unloading, Storing, Shifting to work place, Installation, testing &amp; commissioning of  approved make Goose neck Microphone with  all associate accessories  etc complete    ( For Two way talk back systems )</t>
  </si>
  <si>
    <t>Supplying, installing, testing and commissioning of 6 Watts wall mounted 2-Way Talk Back speaker with press to talk switch,in CRCA sheet fabricated with LMT for talk back facility with necessary fittings etc complete.</t>
  </si>
  <si>
    <t>Supplying, installing, testing and commissioning of Amplifier of 250 W RMS out put including necessory control wires, jocks etc as required.</t>
  </si>
  <si>
    <t>Supply and installation of 2C x 1.5 Sqmm FRLS copper twisted shielded cable for talk back system.Make: Varsha/Deepanjan</t>
  </si>
  <si>
    <t>Mtrs</t>
  </si>
  <si>
    <t>TOTAL  OF TALK BACK SYSTEM</t>
  </si>
  <si>
    <t>Supplying, drawing, connecting, testing &amp; commissioning of 2core, 1.5 sq. mm. stranded copper conductor, pvc insulated PVC sheathed,aluminium myler tape shielded FRLS wire in existing conduit for sounder power.(all cables should be ISI marked)</t>
  </si>
  <si>
    <t>QTY.</t>
  </si>
  <si>
    <t>DESCRIPTION : PUBLIC ADDRESS SYSTEM</t>
  </si>
  <si>
    <t>BILLS OF QUANTITIES</t>
  </si>
  <si>
    <t>PROJECT :NATIONAL LAW SCHOOL OF INDIA UNIVERSITY, BENGALURU</t>
  </si>
  <si>
    <t>LOCATION: BENGALURU</t>
  </si>
  <si>
    <r>
      <t xml:space="preserve">Supply, Unloading, Storing, Shifting to work place, Installation, testing &amp; commissioning of </t>
    </r>
    <r>
      <rPr>
        <b/>
        <sz val="11"/>
        <rFont val="Arial"/>
        <family val="2"/>
      </rPr>
      <t xml:space="preserve"> 15</t>
    </r>
    <r>
      <rPr>
        <sz val="11"/>
        <rFont val="Arial"/>
        <family val="2"/>
      </rPr>
      <t xml:space="preserve"> zone selector </t>
    </r>
    <r>
      <rPr>
        <b/>
        <sz val="11"/>
        <rFont val="Arial"/>
        <family val="2"/>
      </rPr>
      <t>P.A. console</t>
    </r>
    <r>
      <rPr>
        <sz val="11"/>
        <rFont val="Arial"/>
        <family val="2"/>
      </rPr>
      <t xml:space="preserve"> and with CRCA sheet housing and control desk( rack) as required. Console shall have all call / call back facility complete with battery back up and it should also work on AC single phase power. PA console, amplifier and all associate accessories shall be installed in metal sheet fabricated cabinet ( cabinet shall be measured separately </t>
    </r>
    <r>
      <rPr>
        <b/>
        <sz val="11"/>
        <rFont val="Arial"/>
        <family val="2"/>
      </rPr>
      <t>( For Two way talk back systems ).The exisiting panel to be rechecked. The exisiting panelto be rechecked and opt for the installation.</t>
    </r>
  </si>
  <si>
    <t>SL NO.</t>
  </si>
  <si>
    <r>
      <t xml:space="preserve">Supply, Installation, Testing &amp; Commissioning of </t>
    </r>
    <r>
      <rPr>
        <b/>
        <sz val="11"/>
        <rFont val="Arial"/>
        <family val="2"/>
      </rPr>
      <t>Microprocessor based 05 loops</t>
    </r>
    <r>
      <rPr>
        <sz val="11"/>
        <rFont val="Arial"/>
        <family val="2"/>
      </rPr>
      <t>, Networkable Analogue Addressable type fire alarm control panel with Display and Fully functional QWERTY type keypad. The panel shall be equipped with 20% spare capacity with each loop having a maximum loading of 159 detectors and 159 devices in one loop.  Four access levels, capable of taking Flash Scan devices, flash EPROM sufficient numbers of programmable relay controls for controlling LT Panels, Access Control Panels, AHUs, pressurization fans, ventilation fans at fire pump room, monitoring of fire sprinkler and fire hydrant pump, 240 volts AC power supply, automatic battery charger, 24 volts sealed lead acid batteries sufficient for 24 hours normal working and then be capable of operating the system for 2 hours during an emergency conditions as required. (UL 9th Edition Approved). The panel should have network cards for networking with other FACP's.The Panel Should have Dedicated Power Supply Unit for Sounders.</t>
    </r>
  </si>
  <si>
    <r>
      <t>Supply, Installation, Testing &amp; Commissioning of</t>
    </r>
    <r>
      <rPr>
        <b/>
        <sz val="11"/>
        <rFont val="Arial"/>
        <family val="2"/>
      </rPr>
      <t xml:space="preserve"> Notifier Network Gateway card</t>
    </r>
    <r>
      <rPr>
        <sz val="11"/>
        <rFont val="Arial"/>
        <family val="2"/>
      </rPr>
      <t xml:space="preserve"> for creating the Notifier network and putting the FACP network on TCP/IP for local and remote monitoring and controlling from the Fire Command Center and Centralized Monitoring Centre.
MAKE:NOTIFIER (PART No. : NFN-GW-EM-3 with NCM-W) 
Note : Client Should provide static IP</t>
    </r>
  </si>
  <si>
    <r>
      <t xml:space="preserve">Supply, Installation, Testing &amp; Commissioning of </t>
    </r>
    <r>
      <rPr>
        <b/>
        <sz val="11"/>
        <rFont val="Arial"/>
        <family val="2"/>
      </rPr>
      <t>LED</t>
    </r>
    <r>
      <rPr>
        <sz val="11"/>
        <rFont val="Arial"/>
        <family val="2"/>
      </rPr>
      <t xml:space="preserve"> type Response indicator.</t>
    </r>
  </si>
  <si>
    <r>
      <t xml:space="preserve">Supply and Installation of 2 core 1.5 Sqmm FRLS copper armored cable with all accessories, for detctors,MCP's and all devices. (All cables should be ISI certified marked). Color: </t>
    </r>
    <r>
      <rPr>
        <sz val="11"/>
        <color rgb="FFFF0000"/>
        <rFont val="Arial"/>
        <family val="2"/>
      </rPr>
      <t>RED</t>
    </r>
  </si>
  <si>
    <r>
      <t xml:space="preserve">Supply and Installation of </t>
    </r>
    <r>
      <rPr>
        <b/>
        <sz val="11"/>
        <rFont val="Arial"/>
        <family val="2"/>
      </rPr>
      <t>Octagonal</t>
    </r>
    <r>
      <rPr>
        <sz val="11"/>
        <rFont val="Arial"/>
        <family val="2"/>
      </rPr>
      <t xml:space="preserve"> </t>
    </r>
    <r>
      <rPr>
        <b/>
        <sz val="11"/>
        <rFont val="Arial"/>
        <family val="2"/>
      </rPr>
      <t>shape GI Powder coated</t>
    </r>
    <r>
      <rPr>
        <sz val="11"/>
        <rFont val="Arial"/>
        <family val="2"/>
      </rPr>
      <t xml:space="preserve"> Junction box with Two glands for Fire Alarm Detector mounted on Cable Tray / Surface of Slab</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</si>
</sst>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_(* #,##0.00_);_(* \(#,##0.00\);_(* &quot;-&quot;??_);_(@_)"/>
    <numFmt numFmtId="165" formatCode="0.0"/>
    <numFmt numFmtId="166" formatCode="_(* #,##0.00_);_(* \(#,##0.00\);_(* \-??_);_(@_)"/>
  </numFmts>
  <fonts count="30" x14ac:knownFonts="1">
    <font>
      <sz val="10"/>
      <name val="Arial"/>
    </font>
    <font>
      <sz val="11"/>
      <color theme="1"/>
      <name val="Calibri"/>
      <family val="2"/>
      <scheme val="minor"/>
    </font>
    <font>
      <sz val="10"/>
      <name val="Arial"/>
      <family val="2"/>
    </font>
    <font>
      <u/>
      <sz val="10"/>
      <color theme="10"/>
      <name val="Arial"/>
      <family val="2"/>
    </font>
    <font>
      <b/>
      <sz val="11"/>
      <name val="Tahoma"/>
      <family val="2"/>
    </font>
    <font>
      <sz val="11"/>
      <name val="Tahoma"/>
      <family val="2"/>
    </font>
    <font>
      <sz val="11"/>
      <color rgb="FFFF0000"/>
      <name val="Tahoma"/>
      <family val="2"/>
    </font>
    <font>
      <b/>
      <sz val="11"/>
      <color theme="1"/>
      <name val="Calibri"/>
      <family val="2"/>
      <scheme val="minor"/>
    </font>
    <font>
      <b/>
      <sz val="10"/>
      <name val="Tahoma"/>
      <family val="2"/>
    </font>
    <font>
      <sz val="10"/>
      <name val="Tahoma"/>
      <family val="2"/>
    </font>
    <font>
      <b/>
      <sz val="9"/>
      <name val="Arial"/>
      <family val="2"/>
    </font>
    <font>
      <sz val="9"/>
      <name val="Arial"/>
      <family val="2"/>
    </font>
    <font>
      <sz val="10"/>
      <color rgb="FFFF0000"/>
      <name val="Tahoma"/>
      <family val="2"/>
    </font>
    <font>
      <sz val="11"/>
      <name val="Calibri"/>
      <family val="2"/>
      <scheme val="minor"/>
    </font>
    <font>
      <b/>
      <sz val="11"/>
      <name val="Calibri"/>
      <family val="2"/>
      <scheme val="minor"/>
    </font>
    <font>
      <sz val="10"/>
      <name val="Cambria"/>
      <family val="1"/>
      <scheme val="major"/>
    </font>
    <font>
      <b/>
      <sz val="11"/>
      <color rgb="FFFF0000"/>
      <name val="Calibri"/>
      <family val="2"/>
      <scheme val="minor"/>
    </font>
    <font>
      <u/>
      <sz val="11"/>
      <color theme="10"/>
      <name val="Calibri"/>
      <family val="2"/>
      <scheme val="minor"/>
    </font>
    <font>
      <sz val="11"/>
      <name val="Times New Roman"/>
      <family val="1"/>
    </font>
    <font>
      <sz val="10"/>
      <name val="Calibri"/>
      <family val="2"/>
      <scheme val="minor"/>
    </font>
    <font>
      <sz val="11"/>
      <color rgb="FF000000"/>
      <name val="Calibri"/>
      <family val="2"/>
    </font>
    <font>
      <sz val="10"/>
      <color rgb="FF000000"/>
      <name val="Bookman Old Style"/>
      <family val="1"/>
    </font>
    <font>
      <b/>
      <sz val="11"/>
      <name val="Arial"/>
      <family val="2"/>
    </font>
    <font>
      <sz val="11"/>
      <color theme="1"/>
      <name val="Arial"/>
      <family val="2"/>
    </font>
    <font>
      <sz val="11"/>
      <name val="Arial"/>
      <family val="2"/>
    </font>
    <font>
      <b/>
      <sz val="11"/>
      <color theme="1"/>
      <name val="Arial"/>
      <family val="2"/>
    </font>
    <font>
      <b/>
      <sz val="10"/>
      <name val="Arial"/>
      <family val="2"/>
    </font>
    <font>
      <b/>
      <sz val="10"/>
      <color rgb="FFFF0000"/>
      <name val="Arial"/>
      <family val="2"/>
    </font>
    <font>
      <u/>
      <sz val="11"/>
      <color theme="10"/>
      <name val="Arial"/>
      <family val="2"/>
    </font>
    <font>
      <sz val="11"/>
      <color rgb="FFFF0000"/>
      <name val="Arial"/>
      <family val="2"/>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8">
    <xf numFmtId="0" fontId="0" fillId="0" borderId="0"/>
    <xf numFmtId="164" fontId="2" fillId="0" borderId="0" applyFont="0" applyFill="0" applyBorder="0" applyAlignment="0" applyProtection="0"/>
    <xf numFmtId="0" fontId="2" fillId="0" borderId="0">
      <alignment vertical="center"/>
    </xf>
    <xf numFmtId="0" fontId="3" fillId="0" borderId="0" applyNumberFormat="0" applyFill="0" applyBorder="0" applyAlignment="0" applyProtection="0"/>
    <xf numFmtId="166" fontId="2" fillId="0" borderId="0" applyFill="0" applyBorder="0" applyAlignment="0" applyProtection="0"/>
    <xf numFmtId="0" fontId="2" fillId="0" borderId="0"/>
    <xf numFmtId="43" fontId="2" fillId="0" borderId="0" applyFont="0" applyFill="0" applyBorder="0" applyAlignment="0" applyProtection="0"/>
    <xf numFmtId="0" fontId="20" fillId="0" borderId="0"/>
  </cellStyleXfs>
  <cellXfs count="159">
    <xf numFmtId="0" fontId="0" fillId="0" borderId="0" xfId="0"/>
    <xf numFmtId="0" fontId="4" fillId="0" borderId="0" xfId="0" applyFont="1" applyAlignment="1">
      <alignment horizontal="left"/>
    </xf>
    <xf numFmtId="0" fontId="4" fillId="0" borderId="0" xfId="0" applyFont="1"/>
    <xf numFmtId="0" fontId="5" fillId="0" borderId="0" xfId="0" applyFont="1" applyAlignment="1">
      <alignment vertical="top"/>
    </xf>
    <xf numFmtId="0" fontId="5" fillId="0" borderId="0" xfId="0" applyFont="1" applyAlignment="1">
      <alignment vertical="center" wrapText="1"/>
    </xf>
    <xf numFmtId="0" fontId="5" fillId="2" borderId="0" xfId="0" applyFont="1" applyFill="1" applyAlignment="1">
      <alignment vertical="center" wrapText="1"/>
    </xf>
    <xf numFmtId="0" fontId="6" fillId="2" borderId="0" xfId="0" applyFont="1" applyFill="1" applyAlignment="1">
      <alignment vertical="center" wrapText="1"/>
    </xf>
    <xf numFmtId="0" fontId="5" fillId="0" borderId="0" xfId="0" applyFont="1" applyAlignment="1">
      <alignment horizontal="center" vertical="center" wrapText="1"/>
    </xf>
    <xf numFmtId="0" fontId="4" fillId="0" borderId="0" xfId="0" applyFont="1" applyAlignment="1">
      <alignment horizontal="left" vertical="center"/>
    </xf>
    <xf numFmtId="0" fontId="8" fillId="0" borderId="0" xfId="0" applyFont="1"/>
    <xf numFmtId="0" fontId="8" fillId="0" borderId="0" xfId="0" applyFont="1" applyAlignment="1">
      <alignment horizontal="center" vertical="top"/>
    </xf>
    <xf numFmtId="0" fontId="9" fillId="0" borderId="0" xfId="0" applyFont="1" applyAlignment="1">
      <alignment vertical="top"/>
    </xf>
    <xf numFmtId="0" fontId="9" fillId="0" borderId="0" xfId="0" applyFont="1" applyAlignment="1">
      <alignment horizontal="center" vertical="top"/>
    </xf>
    <xf numFmtId="0" fontId="10" fillId="0" borderId="0" xfId="0" applyFont="1" applyAlignment="1">
      <alignment vertical="top"/>
    </xf>
    <xf numFmtId="0" fontId="11" fillId="0" borderId="0" xfId="0" applyFont="1" applyAlignment="1">
      <alignment vertical="center"/>
    </xf>
    <xf numFmtId="0" fontId="0" fillId="0" borderId="0" xfId="0" applyAlignment="1">
      <alignment horizontal="center"/>
    </xf>
    <xf numFmtId="0" fontId="9" fillId="0" borderId="0" xfId="0" applyFont="1"/>
    <xf numFmtId="0" fontId="12" fillId="0" borderId="0" xfId="0" applyFont="1"/>
    <xf numFmtId="0" fontId="9" fillId="0" borderId="1" xfId="0" applyFont="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horizontal="center" vertical="center" textRotation="90"/>
    </xf>
    <xf numFmtId="0" fontId="7" fillId="3" borderId="1" xfId="0" applyFont="1" applyFill="1" applyBorder="1" applyAlignment="1">
      <alignment horizontal="center" vertical="center"/>
    </xf>
    <xf numFmtId="0" fontId="7" fillId="3" borderId="1" xfId="0" applyFont="1" applyFill="1" applyBorder="1" applyAlignment="1">
      <alignment horizontal="left" vertical="center"/>
    </xf>
    <xf numFmtId="0" fontId="0" fillId="3" borderId="1" xfId="0" applyFill="1" applyBorder="1" applyAlignment="1">
      <alignment horizontal="center"/>
    </xf>
    <xf numFmtId="0" fontId="0" fillId="0" borderId="1" xfId="0" applyBorder="1" applyAlignment="1">
      <alignment horizontal="center" vertical="center"/>
    </xf>
    <xf numFmtId="0" fontId="7" fillId="0" borderId="1" xfId="0" applyFont="1" applyBorder="1" applyAlignment="1">
      <alignment horizontal="left" vertical="center"/>
    </xf>
    <xf numFmtId="0" fontId="0" fillId="0" borderId="1" xfId="0" applyBorder="1" applyAlignment="1">
      <alignment horizontal="center"/>
    </xf>
    <xf numFmtId="0" fontId="13" fillId="0" borderId="1" xfId="0" applyFont="1" applyBorder="1" applyAlignment="1">
      <alignment horizontal="center"/>
    </xf>
    <xf numFmtId="0" fontId="13" fillId="0" borderId="1" xfId="0" applyFont="1" applyBorder="1"/>
    <xf numFmtId="0" fontId="14" fillId="0" borderId="1" xfId="0" applyFont="1" applyBorder="1"/>
    <xf numFmtId="0" fontId="13" fillId="0" borderId="1" xfId="0" applyFont="1" applyBorder="1" applyAlignment="1">
      <alignment vertical="center"/>
    </xf>
    <xf numFmtId="0" fontId="13" fillId="0" borderId="1" xfId="0" applyFont="1" applyBorder="1" applyAlignment="1">
      <alignment horizontal="center" vertical="center"/>
    </xf>
    <xf numFmtId="0" fontId="14" fillId="3" borderId="1" xfId="0" applyFont="1" applyFill="1" applyBorder="1" applyAlignment="1">
      <alignment horizontal="center"/>
    </xf>
    <xf numFmtId="0" fontId="14" fillId="3" borderId="1" xfId="0" applyFont="1" applyFill="1" applyBorder="1"/>
    <xf numFmtId="0" fontId="13" fillId="3" borderId="1" xfId="0" applyFont="1" applyFill="1" applyBorder="1"/>
    <xf numFmtId="0" fontId="14" fillId="0" borderId="1" xfId="0" applyFont="1" applyBorder="1" applyAlignment="1">
      <alignment horizontal="center"/>
    </xf>
    <xf numFmtId="0" fontId="9" fillId="0" borderId="0" xfId="0" applyFont="1" applyAlignment="1">
      <alignment horizontal="center" vertical="center"/>
    </xf>
    <xf numFmtId="0" fontId="7" fillId="0" borderId="1" xfId="0" applyFont="1" applyBorder="1" applyAlignment="1">
      <alignment horizontal="center" vertical="center" wrapText="1"/>
    </xf>
    <xf numFmtId="0" fontId="15" fillId="0" borderId="0" xfId="5" applyFont="1"/>
    <xf numFmtId="0" fontId="13" fillId="0" borderId="0" xfId="0" applyFont="1" applyAlignment="1">
      <alignment vertical="center" wrapText="1"/>
    </xf>
    <xf numFmtId="166" fontId="17" fillId="0" borderId="2" xfId="3" applyNumberFormat="1" applyFont="1" applyBorder="1" applyAlignment="1">
      <alignment horizontal="left" vertical="top"/>
    </xf>
    <xf numFmtId="0" fontId="13" fillId="0" borderId="0" xfId="0" applyFont="1" applyAlignment="1">
      <alignment horizontal="center" vertical="center" wrapText="1"/>
    </xf>
    <xf numFmtId="0" fontId="18" fillId="0" borderId="0" xfId="0" applyFont="1" applyAlignment="1">
      <alignment vertical="center" wrapText="1"/>
    </xf>
    <xf numFmtId="0" fontId="16" fillId="0" borderId="2" xfId="0" applyFont="1" applyBorder="1"/>
    <xf numFmtId="0" fontId="13" fillId="0" borderId="2" xfId="0" applyFont="1" applyBorder="1" applyAlignment="1">
      <alignment vertical="top"/>
    </xf>
    <xf numFmtId="0" fontId="19" fillId="0" borderId="2" xfId="5" applyFont="1" applyBorder="1" applyAlignment="1">
      <alignment horizontal="center" vertical="center"/>
    </xf>
    <xf numFmtId="0" fontId="19" fillId="0" borderId="2" xfId="5" applyFont="1" applyBorder="1"/>
    <xf numFmtId="0" fontId="19" fillId="0" borderId="4" xfId="5" applyFont="1" applyBorder="1"/>
    <xf numFmtId="0" fontId="19" fillId="0" borderId="3" xfId="5" applyFont="1" applyBorder="1"/>
    <xf numFmtId="0" fontId="19" fillId="0" borderId="0" xfId="5" applyFont="1"/>
    <xf numFmtId="0" fontId="19" fillId="0" borderId="0" xfId="5" applyFont="1" applyAlignment="1">
      <alignment horizontal="center" vertical="center"/>
    </xf>
    <xf numFmtId="0" fontId="21" fillId="0" borderId="0" xfId="7" applyFont="1"/>
    <xf numFmtId="0" fontId="2" fillId="0" borderId="0" xfId="5" applyFont="1"/>
    <xf numFmtId="165" fontId="22" fillId="2" borderId="3" xfId="5" applyNumberFormat="1" applyFont="1" applyFill="1" applyBorder="1" applyAlignment="1">
      <alignment horizontal="center" vertical="center" wrapText="1"/>
    </xf>
    <xf numFmtId="0" fontId="22" fillId="2" borderId="2" xfId="5" applyFont="1" applyFill="1" applyBorder="1" applyAlignment="1">
      <alignment horizontal="center" vertical="center" wrapText="1"/>
    </xf>
    <xf numFmtId="165" fontId="23" fillId="0" borderId="3" xfId="5" applyNumberFormat="1" applyFont="1" applyBorder="1" applyAlignment="1">
      <alignment horizontal="center" vertical="top"/>
    </xf>
    <xf numFmtId="0" fontId="24" fillId="0" borderId="2" xfId="2" applyFont="1" applyBorder="1" applyAlignment="1" applyProtection="1">
      <alignment horizontal="justify" vertical="top" wrapText="1"/>
      <protection locked="0"/>
    </xf>
    <xf numFmtId="0" fontId="23" fillId="0" borderId="2" xfId="5" applyFont="1" applyBorder="1" applyAlignment="1">
      <alignment horizontal="center" vertical="center"/>
    </xf>
    <xf numFmtId="0" fontId="24" fillId="0" borderId="2" xfId="5" applyFont="1" applyBorder="1"/>
    <xf numFmtId="0" fontId="24" fillId="0" borderId="4" xfId="5" applyFont="1" applyBorder="1"/>
    <xf numFmtId="0" fontId="23" fillId="0" borderId="2" xfId="2" applyFont="1" applyBorder="1" applyAlignment="1" applyProtection="1">
      <alignment horizontal="justify" vertical="top" wrapText="1"/>
      <protection locked="0"/>
    </xf>
    <xf numFmtId="164" fontId="23" fillId="0" borderId="2" xfId="5" applyNumberFormat="1" applyFont="1" applyBorder="1" applyAlignment="1">
      <alignment horizontal="center" vertical="center"/>
    </xf>
    <xf numFmtId="0" fontId="23" fillId="0" borderId="2" xfId="5" applyFont="1" applyBorder="1" applyAlignment="1">
      <alignment vertical="top"/>
    </xf>
    <xf numFmtId="0" fontId="24" fillId="0" borderId="2" xfId="5" applyFont="1" applyBorder="1" applyAlignment="1">
      <alignment horizontal="center" vertical="center" wrapText="1"/>
    </xf>
    <xf numFmtId="0" fontId="23" fillId="0" borderId="2" xfId="5" applyFont="1" applyBorder="1" applyAlignment="1">
      <alignment vertical="top" wrapText="1"/>
    </xf>
    <xf numFmtId="0" fontId="25" fillId="0" borderId="2" xfId="5" applyFont="1" applyBorder="1" applyAlignment="1">
      <alignment vertical="top"/>
    </xf>
    <xf numFmtId="0" fontId="23" fillId="0" borderId="2" xfId="5" applyFont="1" applyBorder="1" applyAlignment="1">
      <alignment horizontal="right" vertical="center" wrapText="1"/>
    </xf>
    <xf numFmtId="0" fontId="23" fillId="0" borderId="2" xfId="5" applyFont="1" applyBorder="1" applyAlignment="1">
      <alignment horizontal="left" vertical="center" wrapText="1"/>
    </xf>
    <xf numFmtId="0" fontId="24" fillId="0" borderId="2" xfId="5" applyFont="1" applyBorder="1" applyAlignment="1">
      <alignment horizontal="right" vertical="center" wrapText="1"/>
    </xf>
    <xf numFmtId="0" fontId="24" fillId="0" borderId="2" xfId="5" applyFont="1" applyBorder="1" applyAlignment="1">
      <alignment horizontal="left" wrapText="1"/>
    </xf>
    <xf numFmtId="0" fontId="23" fillId="0" borderId="3" xfId="5" applyFont="1" applyBorder="1" applyAlignment="1">
      <alignment horizontal="center" vertical="top"/>
    </xf>
    <xf numFmtId="0" fontId="26" fillId="0" borderId="6" xfId="5" applyFont="1" applyBorder="1" applyAlignment="1">
      <alignment horizontal="center" vertical="center" wrapText="1"/>
    </xf>
    <xf numFmtId="0" fontId="2" fillId="0" borderId="6" xfId="5" applyFont="1" applyBorder="1"/>
    <xf numFmtId="0" fontId="2" fillId="0" borderId="7" xfId="5" applyFont="1" applyBorder="1"/>
    <xf numFmtId="0" fontId="22" fillId="2" borderId="4" xfId="5" applyFont="1" applyFill="1" applyBorder="1" applyAlignment="1">
      <alignment horizontal="center" vertical="center" wrapText="1"/>
    </xf>
    <xf numFmtId="0" fontId="24" fillId="2" borderId="2" xfId="0" applyFont="1" applyFill="1" applyBorder="1" applyAlignment="1">
      <alignment horizontal="left" wrapText="1"/>
    </xf>
    <xf numFmtId="0" fontId="24" fillId="2" borderId="2" xfId="0" applyFont="1" applyFill="1" applyBorder="1" applyAlignment="1">
      <alignment horizontal="center"/>
    </xf>
    <xf numFmtId="164" fontId="23" fillId="2" borderId="2" xfId="1" applyFont="1" applyFill="1" applyBorder="1"/>
    <xf numFmtId="0" fontId="24" fillId="2" borderId="2" xfId="0" applyFont="1" applyFill="1" applyBorder="1" applyAlignment="1">
      <alignment vertical="center" wrapText="1"/>
    </xf>
    <xf numFmtId="0" fontId="24" fillId="2" borderId="2" xfId="0" applyFont="1" applyFill="1" applyBorder="1" applyAlignment="1">
      <alignment horizontal="right"/>
    </xf>
    <xf numFmtId="0" fontId="24" fillId="0" borderId="2" xfId="0" applyFont="1" applyBorder="1" applyAlignment="1">
      <alignment horizontal="center"/>
    </xf>
    <xf numFmtId="43" fontId="24" fillId="2" borderId="2" xfId="0" applyNumberFormat="1" applyFont="1" applyFill="1" applyBorder="1" applyAlignment="1">
      <alignment vertical="center" wrapText="1"/>
    </xf>
    <xf numFmtId="0" fontId="24" fillId="2" borderId="2" xfId="0" applyFont="1" applyFill="1" applyBorder="1" applyAlignment="1">
      <alignment horizontal="left" vertical="center" wrapText="1"/>
    </xf>
    <xf numFmtId="0" fontId="24" fillId="0" borderId="2" xfId="0" applyFont="1" applyBorder="1" applyAlignment="1">
      <alignment horizontal="left" vertical="center" wrapText="1"/>
    </xf>
    <xf numFmtId="0" fontId="24" fillId="2" borderId="2" xfId="2" applyFont="1" applyFill="1" applyBorder="1" applyAlignment="1">
      <alignment horizontal="right" vertical="center" wrapText="1"/>
    </xf>
    <xf numFmtId="0" fontId="24" fillId="2" borderId="2" xfId="0" applyFont="1" applyFill="1" applyBorder="1" applyAlignment="1">
      <alignment horizontal="left"/>
    </xf>
    <xf numFmtId="0" fontId="24" fillId="0" borderId="2" xfId="0" applyFont="1" applyBorder="1" applyAlignment="1">
      <alignment vertical="center" wrapText="1"/>
    </xf>
    <xf numFmtId="0" fontId="23" fillId="0" borderId="2" xfId="0" applyFont="1" applyBorder="1" applyAlignment="1">
      <alignment horizontal="left" vertical="center" wrapText="1"/>
    </xf>
    <xf numFmtId="0" fontId="24" fillId="0" borderId="2" xfId="0" applyFont="1" applyBorder="1" applyAlignment="1">
      <alignment horizontal="left" wrapText="1"/>
    </xf>
    <xf numFmtId="2" fontId="22" fillId="0" borderId="2"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0" fontId="16" fillId="0" borderId="3" xfId="0" applyFont="1" applyBorder="1" applyAlignment="1">
      <alignment horizontal="center" vertical="center"/>
    </xf>
    <xf numFmtId="0" fontId="13" fillId="0" borderId="4" xfId="0" applyFont="1" applyBorder="1" applyAlignment="1">
      <alignment vertical="top"/>
    </xf>
    <xf numFmtId="2" fontId="22" fillId="0" borderId="3" xfId="0" applyNumberFormat="1" applyFont="1" applyFill="1" applyBorder="1" applyAlignment="1">
      <alignment horizontal="center" vertical="center" wrapText="1"/>
    </xf>
    <xf numFmtId="0" fontId="22" fillId="0" borderId="4" xfId="0" applyFont="1" applyFill="1" applyBorder="1" applyAlignment="1">
      <alignment vertical="center" wrapText="1"/>
    </xf>
    <xf numFmtId="165" fontId="24" fillId="2" borderId="3" xfId="2" applyNumberFormat="1" applyFont="1" applyFill="1" applyBorder="1" applyAlignment="1">
      <alignment horizontal="center" vertical="center" wrapText="1"/>
    </xf>
    <xf numFmtId="0" fontId="24" fillId="0" borderId="13" xfId="0" applyFont="1" applyBorder="1" applyAlignment="1">
      <alignment vertical="center" wrapText="1"/>
    </xf>
    <xf numFmtId="164" fontId="24" fillId="0" borderId="19" xfId="1" applyFont="1" applyFill="1" applyBorder="1" applyAlignment="1">
      <alignment vertical="center"/>
    </xf>
    <xf numFmtId="0" fontId="24" fillId="0" borderId="4" xfId="0" applyFont="1" applyBorder="1" applyAlignment="1">
      <alignment vertical="center" wrapText="1"/>
    </xf>
    <xf numFmtId="2" fontId="24" fillId="2" borderId="3" xfId="2" applyNumberFormat="1" applyFont="1" applyFill="1" applyBorder="1" applyAlignment="1">
      <alignment horizontal="center" vertical="center" wrapText="1"/>
    </xf>
    <xf numFmtId="0" fontId="24" fillId="2" borderId="4" xfId="0" applyFont="1" applyFill="1" applyBorder="1" applyAlignment="1">
      <alignment vertical="center" wrapText="1"/>
    </xf>
    <xf numFmtId="0" fontId="22" fillId="0" borderId="6" xfId="0" applyFont="1" applyFill="1" applyBorder="1" applyAlignment="1">
      <alignment horizontal="center" vertical="center" wrapText="1"/>
    </xf>
    <xf numFmtId="164" fontId="24" fillId="0" borderId="6" xfId="1" applyFont="1" applyFill="1" applyBorder="1"/>
    <xf numFmtId="164" fontId="22" fillId="0" borderId="6" xfId="1" applyFont="1" applyFill="1" applyBorder="1"/>
    <xf numFmtId="0" fontId="24" fillId="0" borderId="7" xfId="0" applyFont="1" applyBorder="1" applyAlignment="1">
      <alignment vertical="center" wrapText="1"/>
    </xf>
    <xf numFmtId="0" fontId="27" fillId="0" borderId="2" xfId="0" applyFont="1" applyBorder="1"/>
    <xf numFmtId="166" fontId="28" fillId="0" borderId="2" xfId="3" applyNumberFormat="1" applyFont="1" applyBorder="1" applyAlignment="1">
      <alignment horizontal="left" vertical="top"/>
    </xf>
    <xf numFmtId="0" fontId="24" fillId="0" borderId="2" xfId="0" applyFont="1" applyBorder="1" applyAlignment="1">
      <alignment vertical="top"/>
    </xf>
    <xf numFmtId="0" fontId="24" fillId="0" borderId="2" xfId="0" applyFont="1" applyBorder="1" applyAlignment="1">
      <alignment horizontal="center" vertical="center" wrapText="1"/>
    </xf>
    <xf numFmtId="0" fontId="24" fillId="2" borderId="2" xfId="0" applyFont="1" applyFill="1" applyBorder="1" applyAlignment="1">
      <alignment horizontal="right" vertical="center" wrapText="1"/>
    </xf>
    <xf numFmtId="0" fontId="24" fillId="2" borderId="2" xfId="0" applyFont="1" applyFill="1" applyBorder="1" applyAlignment="1">
      <alignment horizontal="center" vertical="center" wrapText="1"/>
    </xf>
    <xf numFmtId="43" fontId="24" fillId="2" borderId="2" xfId="6" applyFont="1" applyFill="1" applyBorder="1" applyAlignment="1">
      <alignment vertical="center"/>
    </xf>
    <xf numFmtId="164" fontId="24" fillId="2" borderId="2" xfId="1" applyFont="1" applyFill="1" applyBorder="1" applyAlignment="1">
      <alignment vertical="center"/>
    </xf>
    <xf numFmtId="0" fontId="24" fillId="0" borderId="2" xfId="0" applyFont="1" applyBorder="1" applyAlignment="1">
      <alignment horizontal="right" vertical="center" wrapText="1"/>
    </xf>
    <xf numFmtId="43" fontId="24" fillId="2" borderId="2" xfId="6" applyFont="1" applyFill="1" applyBorder="1" applyAlignment="1">
      <alignment horizontal="center" vertical="center" wrapText="1"/>
    </xf>
    <xf numFmtId="164" fontId="24" fillId="0" borderId="2" xfId="1" applyFont="1" applyBorder="1" applyAlignment="1">
      <alignment horizontal="center" vertical="center" wrapText="1"/>
    </xf>
    <xf numFmtId="43" fontId="24" fillId="0" borderId="2" xfId="6" applyFont="1" applyBorder="1" applyAlignment="1">
      <alignment horizontal="center" vertical="center" wrapText="1"/>
    </xf>
    <xf numFmtId="2" fontId="24" fillId="2" borderId="2"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22" fillId="2" borderId="2" xfId="0" applyFont="1" applyFill="1" applyBorder="1" applyAlignment="1">
      <alignment horizontal="center" vertical="center" wrapText="1"/>
    </xf>
    <xf numFmtId="164" fontId="24" fillId="2" borderId="2" xfId="1" applyFont="1" applyFill="1" applyBorder="1" applyAlignment="1">
      <alignment horizontal="center" vertical="center" wrapText="1"/>
    </xf>
    <xf numFmtId="0" fontId="22" fillId="0" borderId="2" xfId="0" applyFont="1" applyBorder="1" applyAlignment="1">
      <alignment horizontal="left" vertical="center" wrapText="1"/>
    </xf>
    <xf numFmtId="0" fontId="22" fillId="2" borderId="2" xfId="0" applyFont="1" applyFill="1" applyBorder="1" applyAlignment="1">
      <alignment vertical="center" wrapText="1"/>
    </xf>
    <xf numFmtId="0" fontId="25" fillId="2" borderId="2" xfId="0" applyFont="1" applyFill="1" applyBorder="1" applyAlignment="1">
      <alignment horizontal="left" vertical="center" wrapText="1"/>
    </xf>
    <xf numFmtId="0" fontId="25" fillId="2" borderId="2" xfId="0" applyFont="1" applyFill="1" applyBorder="1" applyAlignment="1">
      <alignment horizontal="center" vertical="center" wrapText="1"/>
    </xf>
    <xf numFmtId="0" fontId="29" fillId="2" borderId="2" xfId="0" applyFont="1" applyFill="1" applyBorder="1" applyAlignment="1">
      <alignment horizontal="center" vertical="center" wrapText="1"/>
    </xf>
    <xf numFmtId="2" fontId="24" fillId="2" borderId="2" xfId="0" applyNumberFormat="1" applyFont="1" applyFill="1" applyBorder="1" applyAlignment="1">
      <alignment horizontal="right" vertical="center" wrapText="1"/>
    </xf>
    <xf numFmtId="2" fontId="24" fillId="0" borderId="2" xfId="0" applyNumberFormat="1" applyFont="1" applyBorder="1" applyAlignment="1">
      <alignment horizontal="right" vertical="center" wrapText="1"/>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27" fillId="0" borderId="3" xfId="0" applyFont="1" applyBorder="1" applyAlignment="1">
      <alignment horizontal="left"/>
    </xf>
    <xf numFmtId="0" fontId="24" fillId="0" borderId="13" xfId="0" applyFont="1" applyBorder="1" applyAlignment="1">
      <alignment vertical="top"/>
    </xf>
    <xf numFmtId="0" fontId="22" fillId="0" borderId="13" xfId="0" applyFont="1" applyFill="1" applyBorder="1" applyAlignment="1">
      <alignment horizontal="center" vertical="center" wrapText="1"/>
    </xf>
    <xf numFmtId="2" fontId="24" fillId="0" borderId="3" xfId="0" applyNumberFormat="1" applyFont="1" applyBorder="1" applyAlignment="1">
      <alignment horizontal="center" vertical="center" wrapText="1"/>
    </xf>
    <xf numFmtId="2" fontId="24" fillId="2" borderId="3" xfId="0" applyNumberFormat="1" applyFont="1" applyFill="1" applyBorder="1" applyAlignment="1">
      <alignment horizontal="center" vertical="center" wrapText="1"/>
    </xf>
    <xf numFmtId="0" fontId="24" fillId="2" borderId="3" xfId="0" applyFont="1" applyFill="1" applyBorder="1" applyAlignment="1">
      <alignment horizontal="center" vertical="center" wrapText="1"/>
    </xf>
    <xf numFmtId="0" fontId="29" fillId="2" borderId="4" xfId="0" applyFont="1" applyFill="1" applyBorder="1" applyAlignment="1">
      <alignment vertical="center" wrapText="1"/>
    </xf>
    <xf numFmtId="0" fontId="22" fillId="0" borderId="6" xfId="0" applyFont="1" applyFill="1" applyBorder="1" applyAlignment="1">
      <alignment vertical="center" wrapText="1"/>
    </xf>
    <xf numFmtId="164" fontId="22" fillId="0" borderId="6" xfId="0" applyNumberFormat="1" applyFont="1" applyFill="1" applyBorder="1" applyAlignment="1">
      <alignment horizontal="center" vertical="center" wrapText="1"/>
    </xf>
    <xf numFmtId="0" fontId="24" fillId="0" borderId="7" xfId="0" applyFont="1" applyFill="1" applyBorder="1" applyAlignment="1">
      <alignment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14" fillId="0" borderId="16" xfId="0" applyFont="1" applyBorder="1" applyAlignment="1">
      <alignment horizontal="center" vertical="top"/>
    </xf>
    <xf numFmtId="0" fontId="14" fillId="0" borderId="17" xfId="0" applyFont="1" applyBorder="1" applyAlignment="1">
      <alignment horizontal="center" vertical="top"/>
    </xf>
    <xf numFmtId="0" fontId="14" fillId="0" borderId="18" xfId="0" applyFont="1" applyBorder="1" applyAlignment="1">
      <alignment horizontal="center" vertical="top"/>
    </xf>
    <xf numFmtId="0" fontId="14" fillId="0" borderId="9" xfId="5" applyFont="1" applyBorder="1" applyAlignment="1">
      <alignment horizontal="left" vertical="center"/>
    </xf>
    <xf numFmtId="0" fontId="14" fillId="0" borderId="10" xfId="5" applyFont="1" applyBorder="1" applyAlignment="1">
      <alignment horizontal="left" vertical="center"/>
    </xf>
    <xf numFmtId="0" fontId="14" fillId="0" borderId="11" xfId="5" applyFont="1" applyBorder="1" applyAlignment="1">
      <alignment horizontal="left" vertical="center"/>
    </xf>
    <xf numFmtId="0" fontId="14" fillId="0" borderId="12" xfId="5" applyFont="1" applyBorder="1" applyAlignment="1">
      <alignment horizontal="left" vertical="center"/>
    </xf>
    <xf numFmtId="0" fontId="14" fillId="0" borderId="0" xfId="5" applyFont="1" applyBorder="1" applyAlignment="1">
      <alignment horizontal="left" vertical="center"/>
    </xf>
    <xf numFmtId="0" fontId="14" fillId="0" borderId="13" xfId="5" applyFont="1" applyBorder="1" applyAlignment="1">
      <alignment horizontal="left" vertical="center"/>
    </xf>
    <xf numFmtId="0" fontId="14" fillId="0" borderId="14" xfId="5" applyFont="1" applyBorder="1" applyAlignment="1">
      <alignment horizontal="left" vertical="center"/>
    </xf>
    <xf numFmtId="0" fontId="14" fillId="0" borderId="8" xfId="5" applyFont="1" applyBorder="1" applyAlignment="1">
      <alignment horizontal="left" vertical="center"/>
    </xf>
    <xf numFmtId="0" fontId="14" fillId="0" borderId="15" xfId="5" applyFont="1" applyBorder="1" applyAlignment="1">
      <alignment horizontal="left" vertical="center"/>
    </xf>
    <xf numFmtId="0" fontId="26" fillId="0" borderId="5" xfId="5" applyFont="1" applyBorder="1" applyAlignment="1">
      <alignment horizontal="center" vertical="center" wrapText="1"/>
    </xf>
    <xf numFmtId="0" fontId="26" fillId="0" borderId="6" xfId="5"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xf>
  </cellXfs>
  <cellStyles count="8">
    <cellStyle name="Comma" xfId="1" builtinId="3"/>
    <cellStyle name="Comma 2" xfId="4"/>
    <cellStyle name="Comma 3" xfId="6"/>
    <cellStyle name="Hyperlink" xfId="3" builtinId="8"/>
    <cellStyle name="Normal" xfId="0" builtinId="0"/>
    <cellStyle name="Normal 2" xfId="5"/>
    <cellStyle name="Normal 3" xfId="2"/>
    <cellStyle name="Normal 5" xfId="7"/>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3"/>
  <sheetViews>
    <sheetView tabSelected="1" view="pageBreakPreview" zoomScaleNormal="100" zoomScaleSheetLayoutView="100" workbookViewId="0">
      <selection activeCell="B7" sqref="B7"/>
    </sheetView>
  </sheetViews>
  <sheetFormatPr defaultColWidth="9.140625" defaultRowHeight="15" x14ac:dyDescent="0.2"/>
  <cols>
    <col min="1" max="1" width="11.28515625" style="4" bestFit="1" customWidth="1"/>
    <col min="2" max="2" width="68.42578125" style="40" customWidth="1"/>
    <col min="3" max="3" width="16.140625" style="42" customWidth="1"/>
    <col min="4" max="4" width="15.42578125" style="42" customWidth="1"/>
    <col min="5" max="5" width="17.85546875" style="7" customWidth="1"/>
    <col min="6" max="6" width="19.42578125" style="7" customWidth="1"/>
    <col min="7" max="7" width="13.28515625" style="4" customWidth="1"/>
    <col min="8" max="8" width="9.140625" style="4"/>
    <col min="9" max="9" width="11.28515625" style="4" bestFit="1" customWidth="1"/>
    <col min="10" max="10" width="68.42578125" style="4" customWidth="1"/>
    <col min="11" max="11" width="25.85546875" style="4" bestFit="1" customWidth="1"/>
    <col min="12" max="12" width="10" style="4" customWidth="1"/>
    <col min="13" max="15" width="13.85546875" style="4" customWidth="1"/>
    <col min="16" max="16" width="13.42578125" style="4" customWidth="1"/>
    <col min="17" max="17" width="13.7109375" style="4" customWidth="1"/>
    <col min="18" max="16384" width="9.140625" style="4"/>
  </cols>
  <sheetData>
    <row r="1" spans="1:7" s="52" customFormat="1" ht="15.75" thickBot="1" x14ac:dyDescent="0.35">
      <c r="A1" s="143" t="s">
        <v>154</v>
      </c>
      <c r="B1" s="144"/>
      <c r="C1" s="144"/>
      <c r="D1" s="144"/>
      <c r="E1" s="144"/>
      <c r="F1" s="144"/>
      <c r="G1" s="145"/>
    </row>
    <row r="2" spans="1:7" s="39" customFormat="1" ht="19.5" customHeight="1" x14ac:dyDescent="0.2">
      <c r="A2" s="146" t="s">
        <v>155</v>
      </c>
      <c r="B2" s="147"/>
      <c r="C2" s="147"/>
      <c r="D2" s="147"/>
      <c r="E2" s="147"/>
      <c r="F2" s="147"/>
      <c r="G2" s="148"/>
    </row>
    <row r="3" spans="1:7" s="39" customFormat="1" ht="20.25" customHeight="1" x14ac:dyDescent="0.2">
      <c r="A3" s="149" t="s">
        <v>156</v>
      </c>
      <c r="B3" s="150"/>
      <c r="C3" s="150"/>
      <c r="D3" s="150"/>
      <c r="E3" s="150"/>
      <c r="F3" s="150"/>
      <c r="G3" s="151"/>
    </row>
    <row r="4" spans="1:7" s="39" customFormat="1" ht="18.75" customHeight="1" x14ac:dyDescent="0.2">
      <c r="A4" s="152" t="s">
        <v>153</v>
      </c>
      <c r="B4" s="153"/>
      <c r="C4" s="153"/>
      <c r="D4" s="153"/>
      <c r="E4" s="153"/>
      <c r="F4" s="153"/>
      <c r="G4" s="154"/>
    </row>
    <row r="5" spans="1:7" s="3" customFormat="1" ht="15" customHeight="1" x14ac:dyDescent="0.2">
      <c r="A5" s="131"/>
      <c r="B5" s="106"/>
      <c r="C5" s="107"/>
      <c r="D5" s="107"/>
      <c r="E5" s="108"/>
      <c r="F5" s="107"/>
      <c r="G5" s="132"/>
    </row>
    <row r="6" spans="1:7" s="129" customFormat="1" x14ac:dyDescent="0.2">
      <c r="A6" s="94" t="s">
        <v>1</v>
      </c>
      <c r="B6" s="91" t="s">
        <v>9</v>
      </c>
      <c r="C6" s="90" t="s">
        <v>2</v>
      </c>
      <c r="D6" s="90" t="s">
        <v>152</v>
      </c>
      <c r="E6" s="91" t="s">
        <v>3</v>
      </c>
      <c r="F6" s="91" t="s">
        <v>46</v>
      </c>
      <c r="G6" s="133" t="s">
        <v>116</v>
      </c>
    </row>
    <row r="7" spans="1:7" ht="219.75" customHeight="1" x14ac:dyDescent="0.2">
      <c r="A7" s="134">
        <v>1</v>
      </c>
      <c r="B7" s="87" t="s">
        <v>159</v>
      </c>
      <c r="C7" s="109"/>
      <c r="D7" s="109"/>
      <c r="E7" s="109"/>
      <c r="F7" s="109"/>
      <c r="G7" s="99"/>
    </row>
    <row r="8" spans="1:7" ht="28.5" x14ac:dyDescent="0.2">
      <c r="A8" s="134"/>
      <c r="B8" s="84" t="s">
        <v>120</v>
      </c>
      <c r="C8" s="109"/>
      <c r="D8" s="109"/>
      <c r="E8" s="109"/>
      <c r="F8" s="109"/>
      <c r="G8" s="99"/>
    </row>
    <row r="9" spans="1:7" ht="12.75" customHeight="1" x14ac:dyDescent="0.2">
      <c r="A9" s="134"/>
      <c r="B9" s="110" t="s">
        <v>10</v>
      </c>
      <c r="C9" s="111" t="s">
        <v>4</v>
      </c>
      <c r="D9" s="109">
        <v>1</v>
      </c>
      <c r="E9" s="112"/>
      <c r="F9" s="113"/>
      <c r="G9" s="99"/>
    </row>
    <row r="10" spans="1:7" ht="12.75" customHeight="1" x14ac:dyDescent="0.2">
      <c r="A10" s="134"/>
      <c r="B10" s="114" t="s">
        <v>101</v>
      </c>
      <c r="C10" s="109" t="s">
        <v>4</v>
      </c>
      <c r="D10" s="109">
        <v>1</v>
      </c>
      <c r="E10" s="112"/>
      <c r="F10" s="113"/>
      <c r="G10" s="99"/>
    </row>
    <row r="11" spans="1:7" ht="12.75" customHeight="1" x14ac:dyDescent="0.2">
      <c r="A11" s="134"/>
      <c r="B11" s="114" t="s">
        <v>102</v>
      </c>
      <c r="C11" s="109" t="s">
        <v>4</v>
      </c>
      <c r="D11" s="109">
        <v>1</v>
      </c>
      <c r="E11" s="112"/>
      <c r="F11" s="113"/>
      <c r="G11" s="99"/>
    </row>
    <row r="12" spans="1:7" ht="12.75" customHeight="1" x14ac:dyDescent="0.2">
      <c r="A12" s="134"/>
      <c r="B12" s="114" t="s">
        <v>103</v>
      </c>
      <c r="C12" s="109" t="s">
        <v>4</v>
      </c>
      <c r="D12" s="109">
        <v>1</v>
      </c>
      <c r="E12" s="112"/>
      <c r="F12" s="113"/>
      <c r="G12" s="99"/>
    </row>
    <row r="13" spans="1:7" ht="12.75" customHeight="1" x14ac:dyDescent="0.2">
      <c r="A13" s="134"/>
      <c r="B13" s="114" t="s">
        <v>104</v>
      </c>
      <c r="C13" s="109" t="s">
        <v>4</v>
      </c>
      <c r="D13" s="109">
        <v>1</v>
      </c>
      <c r="E13" s="112"/>
      <c r="F13" s="113"/>
      <c r="G13" s="99"/>
    </row>
    <row r="14" spans="1:7" ht="12.75" customHeight="1" x14ac:dyDescent="0.2">
      <c r="A14" s="134"/>
      <c r="B14" s="110" t="s">
        <v>105</v>
      </c>
      <c r="C14" s="109" t="s">
        <v>4</v>
      </c>
      <c r="D14" s="109">
        <v>1</v>
      </c>
      <c r="E14" s="112"/>
      <c r="F14" s="113"/>
      <c r="G14" s="99"/>
    </row>
    <row r="15" spans="1:7" ht="12.75" customHeight="1" x14ac:dyDescent="0.2">
      <c r="A15" s="134"/>
      <c r="B15" s="110" t="s">
        <v>13</v>
      </c>
      <c r="C15" s="109" t="s">
        <v>4</v>
      </c>
      <c r="D15" s="109">
        <v>1</v>
      </c>
      <c r="E15" s="112"/>
      <c r="F15" s="113"/>
      <c r="G15" s="99"/>
    </row>
    <row r="16" spans="1:7" ht="12.75" customHeight="1" x14ac:dyDescent="0.2">
      <c r="A16" s="134"/>
      <c r="B16" s="110" t="s">
        <v>14</v>
      </c>
      <c r="C16" s="109" t="s">
        <v>4</v>
      </c>
      <c r="D16" s="109">
        <v>1</v>
      </c>
      <c r="E16" s="112"/>
      <c r="F16" s="113"/>
      <c r="G16" s="99"/>
    </row>
    <row r="17" spans="1:7" ht="12.75" customHeight="1" x14ac:dyDescent="0.2">
      <c r="A17" s="134"/>
      <c r="B17" s="110" t="s">
        <v>12</v>
      </c>
      <c r="C17" s="109" t="s">
        <v>4</v>
      </c>
      <c r="D17" s="109">
        <v>1</v>
      </c>
      <c r="E17" s="112"/>
      <c r="F17" s="113"/>
      <c r="G17" s="99"/>
    </row>
    <row r="18" spans="1:7" ht="12.75" customHeight="1" x14ac:dyDescent="0.2">
      <c r="A18" s="134"/>
      <c r="B18" s="110" t="s">
        <v>106</v>
      </c>
      <c r="C18" s="109" t="s">
        <v>0</v>
      </c>
      <c r="D18" s="109">
        <v>1</v>
      </c>
      <c r="E18" s="112"/>
      <c r="F18" s="113"/>
      <c r="G18" s="99"/>
    </row>
    <row r="19" spans="1:7" ht="12.75" customHeight="1" x14ac:dyDescent="0.2">
      <c r="A19" s="134"/>
      <c r="B19" s="110" t="s">
        <v>15</v>
      </c>
      <c r="C19" s="109" t="s">
        <v>4</v>
      </c>
      <c r="D19" s="109">
        <v>2</v>
      </c>
      <c r="E19" s="112"/>
      <c r="F19" s="113"/>
      <c r="G19" s="99"/>
    </row>
    <row r="20" spans="1:7" ht="12.75" customHeight="1" x14ac:dyDescent="0.2">
      <c r="A20" s="134"/>
      <c r="B20" s="110" t="s">
        <v>11</v>
      </c>
      <c r="C20" s="109" t="s">
        <v>4</v>
      </c>
      <c r="D20" s="109">
        <v>1</v>
      </c>
      <c r="E20" s="112"/>
      <c r="F20" s="113"/>
      <c r="G20" s="99"/>
    </row>
    <row r="21" spans="1:7" ht="12.75" customHeight="1" x14ac:dyDescent="0.2">
      <c r="A21" s="134"/>
      <c r="B21" s="110" t="s">
        <v>16</v>
      </c>
      <c r="C21" s="109" t="s">
        <v>0</v>
      </c>
      <c r="D21" s="109">
        <v>1</v>
      </c>
      <c r="E21" s="112"/>
      <c r="F21" s="113"/>
      <c r="G21" s="99"/>
    </row>
    <row r="22" spans="1:7" ht="12.75" customHeight="1" x14ac:dyDescent="0.2">
      <c r="A22" s="134"/>
      <c r="B22" s="110" t="s">
        <v>17</v>
      </c>
      <c r="C22" s="109" t="s">
        <v>0</v>
      </c>
      <c r="D22" s="109">
        <v>1</v>
      </c>
      <c r="E22" s="112"/>
      <c r="F22" s="113"/>
      <c r="G22" s="99"/>
    </row>
    <row r="23" spans="1:7" ht="12.75" customHeight="1" x14ac:dyDescent="0.2">
      <c r="A23" s="134"/>
      <c r="B23" s="110" t="s">
        <v>107</v>
      </c>
      <c r="C23" s="109" t="s">
        <v>0</v>
      </c>
      <c r="D23" s="109">
        <v>1</v>
      </c>
      <c r="E23" s="112"/>
      <c r="F23" s="113"/>
      <c r="G23" s="99"/>
    </row>
    <row r="24" spans="1:7" ht="12.75" customHeight="1" x14ac:dyDescent="0.2">
      <c r="A24" s="134"/>
      <c r="B24" s="110" t="s">
        <v>108</v>
      </c>
      <c r="C24" s="111" t="s">
        <v>4</v>
      </c>
      <c r="D24" s="109">
        <v>1</v>
      </c>
      <c r="E24" s="112"/>
      <c r="F24" s="113"/>
      <c r="G24" s="99"/>
    </row>
    <row r="25" spans="1:7" ht="12.75" customHeight="1" x14ac:dyDescent="0.2">
      <c r="A25" s="134"/>
      <c r="B25" s="110" t="s">
        <v>18</v>
      </c>
      <c r="C25" s="111" t="s">
        <v>4</v>
      </c>
      <c r="D25" s="109">
        <v>2</v>
      </c>
      <c r="E25" s="112"/>
      <c r="F25" s="113"/>
      <c r="G25" s="99"/>
    </row>
    <row r="26" spans="1:7" ht="12.75" customHeight="1" x14ac:dyDescent="0.2">
      <c r="A26" s="134"/>
      <c r="B26" s="114" t="s">
        <v>19</v>
      </c>
      <c r="C26" s="109" t="s">
        <v>4</v>
      </c>
      <c r="D26" s="109">
        <v>1</v>
      </c>
      <c r="E26" s="115"/>
      <c r="F26" s="113"/>
      <c r="G26" s="99"/>
    </row>
    <row r="27" spans="1:7" ht="12.75" customHeight="1" x14ac:dyDescent="0.2">
      <c r="A27" s="134"/>
      <c r="B27" s="114"/>
      <c r="C27" s="109"/>
      <c r="D27" s="109"/>
      <c r="E27" s="113"/>
      <c r="F27" s="113"/>
      <c r="G27" s="99"/>
    </row>
    <row r="28" spans="1:7" ht="12.75" customHeight="1" x14ac:dyDescent="0.2">
      <c r="A28" s="134">
        <v>2</v>
      </c>
      <c r="B28" s="84" t="s">
        <v>20</v>
      </c>
      <c r="C28" s="109"/>
      <c r="D28" s="109"/>
      <c r="E28" s="116"/>
      <c r="F28" s="113"/>
      <c r="G28" s="99"/>
    </row>
    <row r="29" spans="1:7" ht="12.75" customHeight="1" x14ac:dyDescent="0.2">
      <c r="A29" s="134"/>
      <c r="B29" s="114" t="s">
        <v>21</v>
      </c>
      <c r="C29" s="109" t="s">
        <v>0</v>
      </c>
      <c r="D29" s="109">
        <v>2</v>
      </c>
      <c r="E29" s="116"/>
      <c r="F29" s="113"/>
      <c r="G29" s="99"/>
    </row>
    <row r="30" spans="1:7" ht="12.75" customHeight="1" x14ac:dyDescent="0.2">
      <c r="A30" s="134"/>
      <c r="B30" s="114" t="s">
        <v>19</v>
      </c>
      <c r="C30" s="109" t="s">
        <v>0</v>
      </c>
      <c r="D30" s="109">
        <v>2</v>
      </c>
      <c r="E30" s="116"/>
      <c r="F30" s="113"/>
      <c r="G30" s="99"/>
    </row>
    <row r="31" spans="1:7" ht="12.75" customHeight="1" x14ac:dyDescent="0.2">
      <c r="A31" s="134"/>
      <c r="B31" s="114"/>
      <c r="C31" s="109"/>
      <c r="D31" s="109"/>
      <c r="E31" s="116"/>
      <c r="F31" s="113"/>
      <c r="G31" s="99"/>
    </row>
    <row r="32" spans="1:7" ht="12.75" customHeight="1" x14ac:dyDescent="0.2">
      <c r="A32" s="134"/>
      <c r="B32" s="114"/>
      <c r="C32" s="109"/>
      <c r="D32" s="109"/>
      <c r="E32" s="116"/>
      <c r="F32" s="113"/>
      <c r="G32" s="99"/>
    </row>
    <row r="33" spans="1:7" ht="42.75" x14ac:dyDescent="0.2">
      <c r="A33" s="134">
        <v>3</v>
      </c>
      <c r="B33" s="84" t="s">
        <v>111</v>
      </c>
      <c r="C33" s="109"/>
      <c r="D33" s="109"/>
      <c r="E33" s="116"/>
      <c r="F33" s="113"/>
      <c r="G33" s="99"/>
    </row>
    <row r="34" spans="1:7" ht="12.75" customHeight="1" x14ac:dyDescent="0.2">
      <c r="A34" s="134"/>
      <c r="B34" s="114" t="s">
        <v>21</v>
      </c>
      <c r="C34" s="109" t="s">
        <v>0</v>
      </c>
      <c r="D34" s="109">
        <v>1</v>
      </c>
      <c r="E34" s="117"/>
      <c r="F34" s="113"/>
      <c r="G34" s="99"/>
    </row>
    <row r="35" spans="1:7" ht="12.75" customHeight="1" x14ac:dyDescent="0.2">
      <c r="A35" s="134"/>
      <c r="B35" s="114" t="s">
        <v>19</v>
      </c>
      <c r="C35" s="109" t="s">
        <v>0</v>
      </c>
      <c r="D35" s="109">
        <v>1</v>
      </c>
      <c r="E35" s="117"/>
      <c r="F35" s="113"/>
      <c r="G35" s="99"/>
    </row>
    <row r="36" spans="1:7" ht="12.75" customHeight="1" x14ac:dyDescent="0.2">
      <c r="A36" s="134"/>
      <c r="B36" s="114"/>
      <c r="C36" s="109"/>
      <c r="D36" s="109"/>
      <c r="E36" s="118"/>
      <c r="F36" s="113"/>
      <c r="G36" s="99"/>
    </row>
    <row r="37" spans="1:7" ht="87" x14ac:dyDescent="0.2">
      <c r="A37" s="134">
        <v>4</v>
      </c>
      <c r="B37" s="84" t="s">
        <v>160</v>
      </c>
      <c r="C37" s="109"/>
      <c r="D37" s="109"/>
      <c r="E37" s="118"/>
      <c r="F37" s="113"/>
      <c r="G37" s="99"/>
    </row>
    <row r="38" spans="1:7" ht="12.75" customHeight="1" x14ac:dyDescent="0.2">
      <c r="A38" s="134"/>
      <c r="B38" s="114" t="s">
        <v>21</v>
      </c>
      <c r="C38" s="109" t="s">
        <v>0</v>
      </c>
      <c r="D38" s="109">
        <v>0</v>
      </c>
      <c r="E38" s="118"/>
      <c r="F38" s="113"/>
      <c r="G38" s="99"/>
    </row>
    <row r="39" spans="1:7" ht="12.75" customHeight="1" x14ac:dyDescent="0.2">
      <c r="A39" s="134"/>
      <c r="B39" s="114" t="s">
        <v>19</v>
      </c>
      <c r="C39" s="109" t="s">
        <v>0</v>
      </c>
      <c r="D39" s="109">
        <v>0</v>
      </c>
      <c r="E39" s="118"/>
      <c r="F39" s="113"/>
      <c r="G39" s="99"/>
    </row>
    <row r="40" spans="1:7" ht="12.75" customHeight="1" x14ac:dyDescent="0.2">
      <c r="A40" s="134"/>
      <c r="B40" s="114"/>
      <c r="C40" s="109"/>
      <c r="D40" s="109"/>
      <c r="E40" s="118"/>
      <c r="F40" s="113"/>
      <c r="G40" s="99"/>
    </row>
    <row r="41" spans="1:7" s="5" customFormat="1" ht="12.75" customHeight="1" x14ac:dyDescent="0.2">
      <c r="A41" s="135">
        <v>5</v>
      </c>
      <c r="B41" s="119" t="s">
        <v>118</v>
      </c>
      <c r="C41" s="120"/>
      <c r="D41" s="111"/>
      <c r="E41" s="121"/>
      <c r="F41" s="113"/>
      <c r="G41" s="101"/>
    </row>
    <row r="42" spans="1:7" s="5" customFormat="1" ht="42.75" x14ac:dyDescent="0.2">
      <c r="A42" s="135"/>
      <c r="B42" s="79" t="s">
        <v>119</v>
      </c>
      <c r="C42" s="111"/>
      <c r="D42" s="111"/>
      <c r="E42" s="121"/>
      <c r="F42" s="113"/>
      <c r="G42" s="101"/>
    </row>
    <row r="43" spans="1:7" s="5" customFormat="1" ht="12.75" customHeight="1" x14ac:dyDescent="0.2">
      <c r="A43" s="135"/>
      <c r="B43" s="110" t="s">
        <v>21</v>
      </c>
      <c r="C43" s="111" t="s">
        <v>4</v>
      </c>
      <c r="D43" s="109">
        <f>326</f>
        <v>326</v>
      </c>
      <c r="E43" s="121"/>
      <c r="F43" s="113"/>
      <c r="G43" s="101"/>
    </row>
    <row r="44" spans="1:7" s="5" customFormat="1" ht="12.75" customHeight="1" x14ac:dyDescent="0.2">
      <c r="A44" s="136"/>
      <c r="B44" s="110" t="s">
        <v>19</v>
      </c>
      <c r="C44" s="111" t="str">
        <f>C43</f>
        <v>Nos.</v>
      </c>
      <c r="D44" s="109">
        <f>D43</f>
        <v>326</v>
      </c>
      <c r="E44" s="121"/>
      <c r="F44" s="113"/>
      <c r="G44" s="101"/>
    </row>
    <row r="45" spans="1:7" s="5" customFormat="1" ht="12.75" customHeight="1" x14ac:dyDescent="0.2">
      <c r="A45" s="136"/>
      <c r="B45" s="110"/>
      <c r="C45" s="111"/>
      <c r="D45" s="109"/>
      <c r="E45" s="121"/>
      <c r="F45" s="113"/>
      <c r="G45" s="101"/>
    </row>
    <row r="46" spans="1:7" s="5" customFormat="1" ht="12.75" customHeight="1" x14ac:dyDescent="0.2">
      <c r="A46" s="135">
        <v>6</v>
      </c>
      <c r="B46" s="122" t="s">
        <v>22</v>
      </c>
      <c r="C46" s="111"/>
      <c r="D46" s="111"/>
      <c r="E46" s="121"/>
      <c r="F46" s="113"/>
      <c r="G46" s="101"/>
    </row>
    <row r="47" spans="1:7" s="5" customFormat="1" ht="42.75" x14ac:dyDescent="0.2">
      <c r="A47" s="136"/>
      <c r="B47" s="84" t="s">
        <v>112</v>
      </c>
      <c r="C47" s="111"/>
      <c r="D47" s="111"/>
      <c r="E47" s="121"/>
      <c r="F47" s="113"/>
      <c r="G47" s="101"/>
    </row>
    <row r="48" spans="1:7" s="5" customFormat="1" ht="12.75" customHeight="1" x14ac:dyDescent="0.2">
      <c r="A48" s="136"/>
      <c r="B48" s="110" t="s">
        <v>21</v>
      </c>
      <c r="C48" s="111" t="s">
        <v>0</v>
      </c>
      <c r="D48" s="111" t="s">
        <v>44</v>
      </c>
      <c r="E48" s="121"/>
      <c r="F48" s="113"/>
      <c r="G48" s="101"/>
    </row>
    <row r="49" spans="1:7" s="5" customFormat="1" ht="12.75" customHeight="1" x14ac:dyDescent="0.2">
      <c r="A49" s="136"/>
      <c r="B49" s="110" t="s">
        <v>19</v>
      </c>
      <c r="C49" s="111" t="s">
        <v>0</v>
      </c>
      <c r="D49" s="111" t="s">
        <v>44</v>
      </c>
      <c r="E49" s="121"/>
      <c r="F49" s="113"/>
      <c r="G49" s="101"/>
    </row>
    <row r="50" spans="1:7" s="5" customFormat="1" ht="12.75" customHeight="1" x14ac:dyDescent="0.2">
      <c r="A50" s="136"/>
      <c r="B50" s="110"/>
      <c r="C50" s="111"/>
      <c r="D50" s="111"/>
      <c r="E50" s="121"/>
      <c r="F50" s="113"/>
      <c r="G50" s="101"/>
    </row>
    <row r="51" spans="1:7" s="5" customFormat="1" ht="12.75" customHeight="1" x14ac:dyDescent="0.2">
      <c r="A51" s="135">
        <v>7</v>
      </c>
      <c r="B51" s="123" t="s">
        <v>23</v>
      </c>
      <c r="C51" s="120"/>
      <c r="D51" s="111"/>
      <c r="E51" s="121"/>
      <c r="F51" s="113"/>
      <c r="G51" s="101"/>
    </row>
    <row r="52" spans="1:7" s="5" customFormat="1" ht="29.25" x14ac:dyDescent="0.2">
      <c r="A52" s="135"/>
      <c r="B52" s="83" t="s">
        <v>161</v>
      </c>
      <c r="C52" s="111"/>
      <c r="D52" s="109"/>
      <c r="E52" s="121"/>
      <c r="F52" s="113"/>
      <c r="G52" s="101"/>
    </row>
    <row r="53" spans="1:7" s="5" customFormat="1" ht="12.75" customHeight="1" x14ac:dyDescent="0.2">
      <c r="A53" s="135"/>
      <c r="B53" s="110" t="s">
        <v>21</v>
      </c>
      <c r="C53" s="111" t="s">
        <v>4</v>
      </c>
      <c r="D53" s="109">
        <f>0</f>
        <v>0</v>
      </c>
      <c r="E53" s="121"/>
      <c r="F53" s="113"/>
      <c r="G53" s="101"/>
    </row>
    <row r="54" spans="1:7" s="5" customFormat="1" ht="12.75" customHeight="1" x14ac:dyDescent="0.2">
      <c r="A54" s="135"/>
      <c r="B54" s="110" t="s">
        <v>19</v>
      </c>
      <c r="C54" s="111" t="str">
        <f>C53</f>
        <v>Nos.</v>
      </c>
      <c r="D54" s="109">
        <f>D53</f>
        <v>0</v>
      </c>
      <c r="E54" s="121"/>
      <c r="F54" s="113"/>
      <c r="G54" s="101"/>
    </row>
    <row r="55" spans="1:7" s="5" customFormat="1" ht="12.75" customHeight="1" x14ac:dyDescent="0.2">
      <c r="A55" s="136"/>
      <c r="B55" s="110"/>
      <c r="C55" s="111"/>
      <c r="D55" s="109"/>
      <c r="E55" s="121"/>
      <c r="F55" s="113"/>
      <c r="G55" s="101"/>
    </row>
    <row r="56" spans="1:7" s="5" customFormat="1" ht="12.75" customHeight="1" x14ac:dyDescent="0.2">
      <c r="A56" s="135">
        <v>8</v>
      </c>
      <c r="B56" s="123" t="s">
        <v>24</v>
      </c>
      <c r="C56" s="120"/>
      <c r="D56" s="111"/>
      <c r="E56" s="121"/>
      <c r="F56" s="113"/>
      <c r="G56" s="101"/>
    </row>
    <row r="57" spans="1:7" s="5" customFormat="1" ht="42.75" x14ac:dyDescent="0.2">
      <c r="A57" s="135"/>
      <c r="B57" s="83" t="s">
        <v>25</v>
      </c>
      <c r="C57" s="111"/>
      <c r="D57" s="111"/>
      <c r="E57" s="121"/>
      <c r="F57" s="113"/>
      <c r="G57" s="101"/>
    </row>
    <row r="58" spans="1:7" s="5" customFormat="1" ht="12.75" customHeight="1" x14ac:dyDescent="0.2">
      <c r="A58" s="135"/>
      <c r="B58" s="110" t="s">
        <v>21</v>
      </c>
      <c r="C58" s="111" t="s">
        <v>4</v>
      </c>
      <c r="D58" s="109">
        <f>12</f>
        <v>12</v>
      </c>
      <c r="E58" s="121"/>
      <c r="F58" s="113"/>
      <c r="G58" s="101"/>
    </row>
    <row r="59" spans="1:7" s="5" customFormat="1" ht="12.75" customHeight="1" x14ac:dyDescent="0.2">
      <c r="A59" s="135"/>
      <c r="B59" s="110" t="s">
        <v>19</v>
      </c>
      <c r="C59" s="111" t="str">
        <f>C58</f>
        <v>Nos.</v>
      </c>
      <c r="D59" s="109">
        <f>D58</f>
        <v>12</v>
      </c>
      <c r="E59" s="121"/>
      <c r="F59" s="113"/>
      <c r="G59" s="101"/>
    </row>
    <row r="60" spans="1:7" s="5" customFormat="1" ht="12.75" customHeight="1" x14ac:dyDescent="0.2">
      <c r="A60" s="135"/>
      <c r="B60" s="110"/>
      <c r="C60" s="111"/>
      <c r="D60" s="111"/>
      <c r="E60" s="121"/>
      <c r="F60" s="113"/>
      <c r="G60" s="101"/>
    </row>
    <row r="61" spans="1:7" s="5" customFormat="1" ht="12.75" customHeight="1" x14ac:dyDescent="0.2">
      <c r="A61" s="135">
        <v>9</v>
      </c>
      <c r="B61" s="119" t="s">
        <v>26</v>
      </c>
      <c r="C61" s="111"/>
      <c r="D61" s="111"/>
      <c r="E61" s="121"/>
      <c r="F61" s="113"/>
      <c r="G61" s="101"/>
    </row>
    <row r="62" spans="1:7" s="5" customFormat="1" ht="28.5" x14ac:dyDescent="0.2">
      <c r="A62" s="135"/>
      <c r="B62" s="83" t="s">
        <v>27</v>
      </c>
      <c r="C62" s="111"/>
      <c r="D62" s="109"/>
      <c r="E62" s="121"/>
      <c r="F62" s="113"/>
      <c r="G62" s="101"/>
    </row>
    <row r="63" spans="1:7" s="5" customFormat="1" ht="12.75" customHeight="1" x14ac:dyDescent="0.2">
      <c r="A63" s="135"/>
      <c r="B63" s="110" t="s">
        <v>21</v>
      </c>
      <c r="C63" s="111" t="s">
        <v>0</v>
      </c>
      <c r="D63" s="109">
        <f>D58</f>
        <v>12</v>
      </c>
      <c r="E63" s="121"/>
      <c r="F63" s="113"/>
      <c r="G63" s="101"/>
    </row>
    <row r="64" spans="1:7" s="5" customFormat="1" ht="12.75" customHeight="1" x14ac:dyDescent="0.2">
      <c r="A64" s="135"/>
      <c r="B64" s="110" t="s">
        <v>19</v>
      </c>
      <c r="C64" s="111" t="s">
        <v>0</v>
      </c>
      <c r="D64" s="109">
        <f>D63</f>
        <v>12</v>
      </c>
      <c r="E64" s="121"/>
      <c r="F64" s="113"/>
      <c r="G64" s="101"/>
    </row>
    <row r="65" spans="1:7" s="5" customFormat="1" ht="12.75" customHeight="1" x14ac:dyDescent="0.2">
      <c r="A65" s="135"/>
      <c r="B65" s="79"/>
      <c r="C65" s="111"/>
      <c r="D65" s="109"/>
      <c r="E65" s="121"/>
      <c r="F65" s="113"/>
      <c r="G65" s="101"/>
    </row>
    <row r="66" spans="1:7" s="5" customFormat="1" ht="12.75" customHeight="1" x14ac:dyDescent="0.2">
      <c r="A66" s="135">
        <v>10</v>
      </c>
      <c r="B66" s="123" t="s">
        <v>28</v>
      </c>
      <c r="C66" s="120"/>
      <c r="D66" s="111"/>
      <c r="E66" s="121"/>
      <c r="F66" s="113"/>
      <c r="G66" s="101"/>
    </row>
    <row r="67" spans="1:7" s="5" customFormat="1" ht="28.5" x14ac:dyDescent="0.2">
      <c r="A67" s="135"/>
      <c r="B67" s="83" t="s">
        <v>29</v>
      </c>
      <c r="C67" s="111"/>
      <c r="D67" s="111"/>
      <c r="E67" s="121"/>
      <c r="F67" s="113"/>
      <c r="G67" s="101"/>
    </row>
    <row r="68" spans="1:7" s="5" customFormat="1" ht="12.75" customHeight="1" x14ac:dyDescent="0.2">
      <c r="A68" s="135"/>
      <c r="B68" s="110" t="s">
        <v>21</v>
      </c>
      <c r="C68" s="111" t="s">
        <v>4</v>
      </c>
      <c r="D68" s="109">
        <f>12</f>
        <v>12</v>
      </c>
      <c r="E68" s="121"/>
      <c r="F68" s="113"/>
      <c r="G68" s="101"/>
    </row>
    <row r="69" spans="1:7" s="5" customFormat="1" ht="12.75" customHeight="1" x14ac:dyDescent="0.2">
      <c r="A69" s="135"/>
      <c r="B69" s="110" t="s">
        <v>19</v>
      </c>
      <c r="C69" s="111" t="str">
        <f>C68</f>
        <v>Nos.</v>
      </c>
      <c r="D69" s="109">
        <f>D68</f>
        <v>12</v>
      </c>
      <c r="E69" s="121"/>
      <c r="F69" s="113"/>
      <c r="G69" s="101"/>
    </row>
    <row r="70" spans="1:7" s="5" customFormat="1" ht="12.75" customHeight="1" x14ac:dyDescent="0.2">
      <c r="A70" s="135"/>
      <c r="B70" s="110"/>
      <c r="C70" s="111"/>
      <c r="D70" s="111"/>
      <c r="E70" s="121"/>
      <c r="F70" s="113"/>
      <c r="G70" s="101"/>
    </row>
    <row r="71" spans="1:7" s="6" customFormat="1" ht="12.75" customHeight="1" x14ac:dyDescent="0.2">
      <c r="A71" s="135">
        <v>11</v>
      </c>
      <c r="B71" s="124" t="s">
        <v>30</v>
      </c>
      <c r="C71" s="125"/>
      <c r="D71" s="126"/>
      <c r="E71" s="121"/>
      <c r="F71" s="113"/>
      <c r="G71" s="137"/>
    </row>
    <row r="72" spans="1:7" s="5" customFormat="1" ht="28.5" x14ac:dyDescent="0.2">
      <c r="A72" s="135"/>
      <c r="B72" s="83" t="s">
        <v>31</v>
      </c>
      <c r="C72" s="111"/>
      <c r="D72" s="111"/>
      <c r="E72" s="121"/>
      <c r="F72" s="113"/>
      <c r="G72" s="101"/>
    </row>
    <row r="73" spans="1:7" s="5" customFormat="1" ht="12.75" customHeight="1" x14ac:dyDescent="0.2">
      <c r="A73" s="135"/>
      <c r="B73" s="110" t="s">
        <v>21</v>
      </c>
      <c r="C73" s="111" t="s">
        <v>4</v>
      </c>
      <c r="D73" s="109">
        <f>14</f>
        <v>14</v>
      </c>
      <c r="E73" s="121"/>
      <c r="F73" s="113"/>
      <c r="G73" s="101"/>
    </row>
    <row r="74" spans="1:7" s="5" customFormat="1" ht="12.75" customHeight="1" x14ac:dyDescent="0.2">
      <c r="A74" s="135"/>
      <c r="B74" s="110" t="s">
        <v>19</v>
      </c>
      <c r="C74" s="111" t="str">
        <f>C73</f>
        <v>Nos.</v>
      </c>
      <c r="D74" s="109">
        <f>D73</f>
        <v>14</v>
      </c>
      <c r="E74" s="121"/>
      <c r="F74" s="113"/>
      <c r="G74" s="101"/>
    </row>
    <row r="75" spans="1:7" s="5" customFormat="1" ht="12.75" customHeight="1" x14ac:dyDescent="0.2">
      <c r="A75" s="135"/>
      <c r="B75" s="110"/>
      <c r="C75" s="111"/>
      <c r="D75" s="109"/>
      <c r="E75" s="121"/>
      <c r="F75" s="113"/>
      <c r="G75" s="101"/>
    </row>
    <row r="76" spans="1:7" s="5" customFormat="1" ht="12.75" customHeight="1" x14ac:dyDescent="0.2">
      <c r="A76" s="135">
        <v>12</v>
      </c>
      <c r="B76" s="119" t="s">
        <v>32</v>
      </c>
      <c r="C76" s="111"/>
      <c r="D76" s="109"/>
      <c r="E76" s="121"/>
      <c r="F76" s="113"/>
      <c r="G76" s="101"/>
    </row>
    <row r="77" spans="1:7" s="5" customFormat="1" ht="57" x14ac:dyDescent="0.2">
      <c r="A77" s="135"/>
      <c r="B77" s="83" t="s">
        <v>33</v>
      </c>
      <c r="C77" s="111"/>
      <c r="D77" s="111"/>
      <c r="E77" s="121"/>
      <c r="F77" s="113"/>
      <c r="G77" s="101"/>
    </row>
    <row r="78" spans="1:7" s="5" customFormat="1" ht="12.75" customHeight="1" x14ac:dyDescent="0.2">
      <c r="A78" s="135"/>
      <c r="B78" s="110" t="s">
        <v>21</v>
      </c>
      <c r="C78" s="111" t="s">
        <v>0</v>
      </c>
      <c r="D78" s="109">
        <f>8</f>
        <v>8</v>
      </c>
      <c r="E78" s="121"/>
      <c r="F78" s="113"/>
      <c r="G78" s="101"/>
    </row>
    <row r="79" spans="1:7" s="5" customFormat="1" ht="12.75" customHeight="1" x14ac:dyDescent="0.2">
      <c r="A79" s="135"/>
      <c r="B79" s="110" t="s">
        <v>19</v>
      </c>
      <c r="C79" s="111" t="s">
        <v>0</v>
      </c>
      <c r="D79" s="109">
        <f>D78</f>
        <v>8</v>
      </c>
      <c r="E79" s="121"/>
      <c r="F79" s="113"/>
      <c r="G79" s="101"/>
    </row>
    <row r="80" spans="1:7" s="5" customFormat="1" ht="12.75" customHeight="1" x14ac:dyDescent="0.2">
      <c r="A80" s="135"/>
      <c r="B80" s="110"/>
      <c r="C80" s="111"/>
      <c r="D80" s="109"/>
      <c r="E80" s="121"/>
      <c r="F80" s="113"/>
      <c r="G80" s="101"/>
    </row>
    <row r="81" spans="1:7" s="5" customFormat="1" ht="12.75" customHeight="1" x14ac:dyDescent="0.2">
      <c r="A81" s="135">
        <v>13</v>
      </c>
      <c r="B81" s="119" t="s">
        <v>34</v>
      </c>
      <c r="C81" s="120"/>
      <c r="D81" s="109"/>
      <c r="E81" s="121"/>
      <c r="F81" s="113"/>
      <c r="G81" s="101"/>
    </row>
    <row r="82" spans="1:7" s="5" customFormat="1" ht="42.75" x14ac:dyDescent="0.2">
      <c r="A82" s="135"/>
      <c r="B82" s="83" t="s">
        <v>35</v>
      </c>
      <c r="C82" s="111"/>
      <c r="D82" s="111"/>
      <c r="E82" s="121"/>
      <c r="F82" s="113"/>
      <c r="G82" s="101"/>
    </row>
    <row r="83" spans="1:7" s="5" customFormat="1" ht="12.75" customHeight="1" x14ac:dyDescent="0.2">
      <c r="A83" s="135"/>
      <c r="B83" s="110" t="s">
        <v>21</v>
      </c>
      <c r="C83" s="111" t="s">
        <v>4</v>
      </c>
      <c r="D83" s="109">
        <f>2</f>
        <v>2</v>
      </c>
      <c r="E83" s="121"/>
      <c r="F83" s="113"/>
      <c r="G83" s="101"/>
    </row>
    <row r="84" spans="1:7" s="5" customFormat="1" ht="12.75" customHeight="1" x14ac:dyDescent="0.2">
      <c r="A84" s="135"/>
      <c r="B84" s="110" t="s">
        <v>19</v>
      </c>
      <c r="C84" s="111" t="str">
        <f>C83</f>
        <v>Nos.</v>
      </c>
      <c r="D84" s="109">
        <f>D83</f>
        <v>2</v>
      </c>
      <c r="E84" s="121"/>
      <c r="F84" s="113"/>
      <c r="G84" s="101"/>
    </row>
    <row r="85" spans="1:7" s="5" customFormat="1" ht="12.75" customHeight="1" x14ac:dyDescent="0.2">
      <c r="A85" s="135"/>
      <c r="B85" s="110"/>
      <c r="C85" s="111"/>
      <c r="D85" s="109"/>
      <c r="E85" s="121"/>
      <c r="F85" s="113"/>
      <c r="G85" s="101"/>
    </row>
    <row r="86" spans="1:7" s="5" customFormat="1" ht="12.75" customHeight="1" x14ac:dyDescent="0.2">
      <c r="A86" s="135">
        <v>14</v>
      </c>
      <c r="B86" s="119" t="s">
        <v>36</v>
      </c>
      <c r="C86" s="111"/>
      <c r="D86" s="111"/>
      <c r="E86" s="121"/>
      <c r="F86" s="113"/>
      <c r="G86" s="101"/>
    </row>
    <row r="87" spans="1:7" s="5" customFormat="1" ht="42.75" x14ac:dyDescent="0.2">
      <c r="A87" s="135"/>
      <c r="B87" s="83" t="s">
        <v>37</v>
      </c>
      <c r="C87" s="111"/>
      <c r="D87" s="111"/>
      <c r="E87" s="121"/>
      <c r="F87" s="113"/>
      <c r="G87" s="101"/>
    </row>
    <row r="88" spans="1:7" s="5" customFormat="1" ht="12.75" customHeight="1" x14ac:dyDescent="0.2">
      <c r="A88" s="135"/>
      <c r="B88" s="110" t="s">
        <v>21</v>
      </c>
      <c r="C88" s="111" t="s">
        <v>0</v>
      </c>
      <c r="D88" s="109">
        <f>0</f>
        <v>0</v>
      </c>
      <c r="E88" s="121"/>
      <c r="F88" s="113"/>
      <c r="G88" s="101"/>
    </row>
    <row r="89" spans="1:7" s="5" customFormat="1" ht="12.75" customHeight="1" x14ac:dyDescent="0.2">
      <c r="A89" s="135"/>
      <c r="B89" s="110" t="s">
        <v>19</v>
      </c>
      <c r="C89" s="111" t="s">
        <v>0</v>
      </c>
      <c r="D89" s="109">
        <f>0</f>
        <v>0</v>
      </c>
      <c r="E89" s="121"/>
      <c r="F89" s="113"/>
      <c r="G89" s="101"/>
    </row>
    <row r="90" spans="1:7" s="5" customFormat="1" ht="12.75" customHeight="1" x14ac:dyDescent="0.2">
      <c r="A90" s="135"/>
      <c r="B90" s="110"/>
      <c r="C90" s="111"/>
      <c r="D90" s="111"/>
      <c r="E90" s="121"/>
      <c r="F90" s="113"/>
      <c r="G90" s="101"/>
    </row>
    <row r="91" spans="1:7" s="5" customFormat="1" ht="12.75" customHeight="1" x14ac:dyDescent="0.2">
      <c r="A91" s="135">
        <v>15</v>
      </c>
      <c r="B91" s="119" t="s">
        <v>38</v>
      </c>
      <c r="C91" s="120"/>
      <c r="D91" s="111"/>
      <c r="E91" s="121"/>
      <c r="F91" s="113"/>
      <c r="G91" s="101"/>
    </row>
    <row r="92" spans="1:7" s="5" customFormat="1" ht="42.75" x14ac:dyDescent="0.2">
      <c r="A92" s="135"/>
      <c r="B92" s="83" t="s">
        <v>113</v>
      </c>
      <c r="C92" s="111"/>
      <c r="D92" s="109"/>
      <c r="E92" s="121"/>
      <c r="F92" s="113"/>
      <c r="G92" s="101"/>
    </row>
    <row r="93" spans="1:7" s="5" customFormat="1" ht="12.75" customHeight="1" x14ac:dyDescent="0.2">
      <c r="A93" s="135"/>
      <c r="B93" s="110" t="s">
        <v>21</v>
      </c>
      <c r="C93" s="111" t="s">
        <v>4</v>
      </c>
      <c r="D93" s="109">
        <f>0</f>
        <v>0</v>
      </c>
      <c r="E93" s="121"/>
      <c r="F93" s="113"/>
      <c r="G93" s="101"/>
    </row>
    <row r="94" spans="1:7" s="5" customFormat="1" ht="12.75" customHeight="1" x14ac:dyDescent="0.2">
      <c r="A94" s="135"/>
      <c r="B94" s="110" t="s">
        <v>19</v>
      </c>
      <c r="C94" s="111" t="str">
        <f>C93</f>
        <v>Nos.</v>
      </c>
      <c r="D94" s="109">
        <f>0</f>
        <v>0</v>
      </c>
      <c r="E94" s="121"/>
      <c r="F94" s="113"/>
      <c r="G94" s="101"/>
    </row>
    <row r="95" spans="1:7" s="5" customFormat="1" ht="12.75" customHeight="1" x14ac:dyDescent="0.2">
      <c r="A95" s="135"/>
      <c r="B95" s="110"/>
      <c r="C95" s="111"/>
      <c r="D95" s="109"/>
      <c r="E95" s="121"/>
      <c r="F95" s="113"/>
      <c r="G95" s="101"/>
    </row>
    <row r="96" spans="1:7" s="5" customFormat="1" ht="12.75" customHeight="1" x14ac:dyDescent="0.2">
      <c r="A96" s="135">
        <v>16</v>
      </c>
      <c r="B96" s="122" t="s">
        <v>5</v>
      </c>
      <c r="C96" s="111"/>
      <c r="D96" s="109"/>
      <c r="E96" s="121"/>
      <c r="F96" s="113"/>
      <c r="G96" s="101"/>
    </row>
    <row r="97" spans="1:7" s="5" customFormat="1" ht="185.25" x14ac:dyDescent="0.2">
      <c r="A97" s="135"/>
      <c r="B97" s="84" t="s">
        <v>109</v>
      </c>
      <c r="C97" s="111"/>
      <c r="D97" s="109"/>
      <c r="E97" s="121"/>
      <c r="F97" s="113"/>
      <c r="G97" s="101"/>
    </row>
    <row r="98" spans="1:7" s="5" customFormat="1" ht="12.75" customHeight="1" x14ac:dyDescent="0.2">
      <c r="A98" s="135"/>
      <c r="B98" s="114" t="s">
        <v>21</v>
      </c>
      <c r="C98" s="111" t="s">
        <v>0</v>
      </c>
      <c r="D98" s="111">
        <v>0</v>
      </c>
      <c r="E98" s="121"/>
      <c r="F98" s="113"/>
      <c r="G98" s="101"/>
    </row>
    <row r="99" spans="1:7" s="5" customFormat="1" ht="12.75" customHeight="1" x14ac:dyDescent="0.2">
      <c r="A99" s="135"/>
      <c r="B99" s="114" t="s">
        <v>19</v>
      </c>
      <c r="C99" s="111" t="s">
        <v>0</v>
      </c>
      <c r="D99" s="111">
        <v>0</v>
      </c>
      <c r="E99" s="121"/>
      <c r="F99" s="113"/>
      <c r="G99" s="101"/>
    </row>
    <row r="100" spans="1:7" s="5" customFormat="1" ht="12.75" customHeight="1" x14ac:dyDescent="0.2">
      <c r="A100" s="135"/>
      <c r="B100" s="110"/>
      <c r="C100" s="111"/>
      <c r="D100" s="111"/>
      <c r="E100" s="121"/>
      <c r="F100" s="113"/>
      <c r="G100" s="101"/>
    </row>
    <row r="101" spans="1:7" s="5" customFormat="1" ht="42.75" x14ac:dyDescent="0.2">
      <c r="A101" s="135">
        <v>17</v>
      </c>
      <c r="B101" s="83" t="s">
        <v>162</v>
      </c>
      <c r="C101" s="111"/>
      <c r="D101" s="111"/>
      <c r="E101" s="111"/>
      <c r="F101" s="113"/>
      <c r="G101" s="101"/>
    </row>
    <row r="102" spans="1:7" s="5" customFormat="1" ht="14.25" x14ac:dyDescent="0.2">
      <c r="A102" s="135"/>
      <c r="B102" s="110" t="s">
        <v>21</v>
      </c>
      <c r="C102" s="111" t="s">
        <v>6</v>
      </c>
      <c r="D102" s="109">
        <f>1500</f>
        <v>1500</v>
      </c>
      <c r="E102" s="127"/>
      <c r="F102" s="113"/>
      <c r="G102" s="101"/>
    </row>
    <row r="103" spans="1:7" s="5" customFormat="1" ht="12.75" customHeight="1" x14ac:dyDescent="0.2">
      <c r="A103" s="135"/>
      <c r="B103" s="110" t="s">
        <v>19</v>
      </c>
      <c r="C103" s="111" t="str">
        <f>C102</f>
        <v>Mtrs.</v>
      </c>
      <c r="D103" s="109">
        <f>D102</f>
        <v>1500</v>
      </c>
      <c r="E103" s="127"/>
      <c r="F103" s="113"/>
      <c r="G103" s="101"/>
    </row>
    <row r="104" spans="1:7" s="5" customFormat="1" ht="12.75" customHeight="1" x14ac:dyDescent="0.2">
      <c r="A104" s="135"/>
      <c r="B104" s="110"/>
      <c r="C104" s="111"/>
      <c r="D104" s="109"/>
      <c r="E104" s="127"/>
      <c r="F104" s="113"/>
      <c r="G104" s="101"/>
    </row>
    <row r="105" spans="1:7" s="5" customFormat="1" ht="57" x14ac:dyDescent="0.2">
      <c r="A105" s="135">
        <v>18</v>
      </c>
      <c r="B105" s="83" t="s">
        <v>151</v>
      </c>
      <c r="C105" s="111"/>
      <c r="D105" s="109"/>
      <c r="E105" s="127"/>
      <c r="F105" s="113"/>
      <c r="G105" s="101"/>
    </row>
    <row r="106" spans="1:7" s="5" customFormat="1" ht="12.75" customHeight="1" x14ac:dyDescent="0.2">
      <c r="A106" s="135"/>
      <c r="B106" s="110" t="s">
        <v>21</v>
      </c>
      <c r="C106" s="111" t="s">
        <v>6</v>
      </c>
      <c r="D106" s="109">
        <f>500</f>
        <v>500</v>
      </c>
      <c r="E106" s="127"/>
      <c r="F106" s="113"/>
      <c r="G106" s="101"/>
    </row>
    <row r="107" spans="1:7" s="5" customFormat="1" ht="12.75" customHeight="1" x14ac:dyDescent="0.2">
      <c r="A107" s="135"/>
      <c r="B107" s="110" t="s">
        <v>19</v>
      </c>
      <c r="C107" s="111" t="str">
        <f>C106</f>
        <v>Mtrs.</v>
      </c>
      <c r="D107" s="109">
        <f>D106</f>
        <v>500</v>
      </c>
      <c r="E107" s="127"/>
      <c r="F107" s="113"/>
      <c r="G107" s="101"/>
    </row>
    <row r="108" spans="1:7" s="5" customFormat="1" ht="12.75" customHeight="1" x14ac:dyDescent="0.2">
      <c r="A108" s="135"/>
      <c r="B108" s="110"/>
      <c r="C108" s="111"/>
      <c r="D108" s="111"/>
      <c r="E108" s="127"/>
      <c r="F108" s="113"/>
      <c r="G108" s="101"/>
    </row>
    <row r="109" spans="1:7" s="5" customFormat="1" ht="12.75" customHeight="1" x14ac:dyDescent="0.2">
      <c r="A109" s="135"/>
      <c r="B109" s="119" t="s">
        <v>7</v>
      </c>
      <c r="C109" s="120"/>
      <c r="D109" s="111"/>
      <c r="E109" s="127"/>
      <c r="F109" s="113"/>
      <c r="G109" s="101"/>
    </row>
    <row r="110" spans="1:7" s="5" customFormat="1" ht="39.75" customHeight="1" x14ac:dyDescent="0.2">
      <c r="A110" s="135">
        <v>19</v>
      </c>
      <c r="B110" s="84" t="s">
        <v>163</v>
      </c>
      <c r="C110" s="111"/>
      <c r="D110" s="109"/>
      <c r="E110" s="127"/>
      <c r="F110" s="113"/>
      <c r="G110" s="101"/>
    </row>
    <row r="111" spans="1:7" s="5" customFormat="1" ht="12.75" customHeight="1" x14ac:dyDescent="0.2">
      <c r="A111" s="135"/>
      <c r="B111" s="114" t="s">
        <v>21</v>
      </c>
      <c r="C111" s="111" t="s">
        <v>4</v>
      </c>
      <c r="D111" s="109">
        <f>D43</f>
        <v>326</v>
      </c>
      <c r="E111" s="127"/>
      <c r="F111" s="113"/>
      <c r="G111" s="101"/>
    </row>
    <row r="112" spans="1:7" s="5" customFormat="1" ht="12.75" customHeight="1" x14ac:dyDescent="0.2">
      <c r="A112" s="135"/>
      <c r="B112" s="114" t="s">
        <v>19</v>
      </c>
      <c r="C112" s="111" t="str">
        <f>C111</f>
        <v>Nos.</v>
      </c>
      <c r="D112" s="109">
        <f>D111</f>
        <v>326</v>
      </c>
      <c r="E112" s="127"/>
      <c r="F112" s="113"/>
      <c r="G112" s="101"/>
    </row>
    <row r="113" spans="1:7" s="5" customFormat="1" ht="12.75" customHeight="1" x14ac:dyDescent="0.2">
      <c r="A113" s="135"/>
      <c r="B113" s="110"/>
      <c r="C113" s="111"/>
      <c r="D113" s="109"/>
      <c r="E113" s="127"/>
      <c r="F113" s="113"/>
      <c r="G113" s="101"/>
    </row>
    <row r="114" spans="1:7" s="5" customFormat="1" ht="42.75" x14ac:dyDescent="0.2">
      <c r="A114" s="135">
        <v>20</v>
      </c>
      <c r="B114" s="83" t="s">
        <v>50</v>
      </c>
      <c r="C114" s="111"/>
      <c r="D114" s="111"/>
      <c r="E114" s="127"/>
      <c r="F114" s="113"/>
      <c r="G114" s="101"/>
    </row>
    <row r="115" spans="1:7" s="5" customFormat="1" ht="12.75" customHeight="1" x14ac:dyDescent="0.2">
      <c r="A115" s="135"/>
      <c r="B115" s="110" t="s">
        <v>21</v>
      </c>
      <c r="C115" s="111" t="s">
        <v>4</v>
      </c>
      <c r="D115" s="109">
        <f>D58+D68+D73+D78+D88+D83</f>
        <v>48</v>
      </c>
      <c r="E115" s="127"/>
      <c r="F115" s="113"/>
      <c r="G115" s="101"/>
    </row>
    <row r="116" spans="1:7" s="5" customFormat="1" ht="12.75" customHeight="1" x14ac:dyDescent="0.2">
      <c r="A116" s="135"/>
      <c r="B116" s="110" t="s">
        <v>19</v>
      </c>
      <c r="C116" s="111" t="str">
        <f>C115</f>
        <v>Nos.</v>
      </c>
      <c r="D116" s="109">
        <f>D115</f>
        <v>48</v>
      </c>
      <c r="E116" s="127"/>
      <c r="F116" s="113"/>
      <c r="G116" s="101"/>
    </row>
    <row r="117" spans="1:7" s="5" customFormat="1" ht="12.75" customHeight="1" x14ac:dyDescent="0.2">
      <c r="A117" s="135"/>
      <c r="B117" s="110"/>
      <c r="C117" s="111"/>
      <c r="D117" s="109"/>
      <c r="E117" s="127"/>
      <c r="F117" s="113"/>
      <c r="G117" s="101"/>
    </row>
    <row r="118" spans="1:7" s="5" customFormat="1" ht="12.75" customHeight="1" x14ac:dyDescent="0.2">
      <c r="A118" s="135"/>
      <c r="B118" s="110"/>
      <c r="C118" s="111"/>
      <c r="D118" s="111"/>
      <c r="E118" s="127"/>
      <c r="F118" s="113"/>
      <c r="G118" s="101"/>
    </row>
    <row r="119" spans="1:7" s="5" customFormat="1" ht="42.75" x14ac:dyDescent="0.2">
      <c r="A119" s="135">
        <v>21</v>
      </c>
      <c r="B119" s="84" t="s">
        <v>91</v>
      </c>
      <c r="C119" s="111"/>
      <c r="D119" s="109"/>
      <c r="E119" s="127"/>
      <c r="F119" s="113"/>
      <c r="G119" s="101"/>
    </row>
    <row r="120" spans="1:7" s="5" customFormat="1" ht="12.75" customHeight="1" x14ac:dyDescent="0.2">
      <c r="A120" s="135"/>
      <c r="B120" s="110" t="s">
        <v>21</v>
      </c>
      <c r="C120" s="111" t="s">
        <v>6</v>
      </c>
      <c r="D120" s="109">
        <f>D102</f>
        <v>1500</v>
      </c>
      <c r="E120" s="127"/>
      <c r="F120" s="113"/>
      <c r="G120" s="101"/>
    </row>
    <row r="121" spans="1:7" ht="12.75" customHeight="1" x14ac:dyDescent="0.2">
      <c r="A121" s="134"/>
      <c r="B121" s="114" t="s">
        <v>19</v>
      </c>
      <c r="C121" s="109" t="str">
        <f>C120</f>
        <v>Mtrs.</v>
      </c>
      <c r="D121" s="109">
        <f>D120</f>
        <v>1500</v>
      </c>
      <c r="E121" s="128"/>
      <c r="F121" s="113"/>
      <c r="G121" s="99"/>
    </row>
    <row r="122" spans="1:7" ht="12.75" customHeight="1" x14ac:dyDescent="0.2">
      <c r="A122" s="134"/>
      <c r="B122" s="114"/>
      <c r="C122" s="109"/>
      <c r="D122" s="109"/>
      <c r="E122" s="128"/>
      <c r="F122" s="113"/>
      <c r="G122" s="99"/>
    </row>
    <row r="123" spans="1:7" s="130" customFormat="1" ht="24.95" customHeight="1" thickBot="1" x14ac:dyDescent="0.25">
      <c r="A123" s="141" t="s">
        <v>39</v>
      </c>
      <c r="B123" s="142"/>
      <c r="C123" s="142"/>
      <c r="D123" s="142"/>
      <c r="E123" s="138"/>
      <c r="F123" s="139">
        <f>SUM(F9:F122)</f>
        <v>0</v>
      </c>
      <c r="G123" s="140"/>
    </row>
  </sheetData>
  <mergeCells count="5">
    <mergeCell ref="A123:D123"/>
    <mergeCell ref="A1:G1"/>
    <mergeCell ref="A2:G2"/>
    <mergeCell ref="A3:G3"/>
    <mergeCell ref="A4:G4"/>
  </mergeCells>
  <pageMargins left="0.23622047244094491" right="0.23622047244094491" top="0.74803149606299213" bottom="0.74803149606299213" header="0.31496062992125984" footer="0.31496062992125984"/>
  <pageSetup scale="84" fitToHeight="0" orientation="landscape" horizontalDpi="4294967295" verticalDpi="4294967295" r:id="rId1"/>
  <headerFooter>
    <oddFooter>&amp;LNLSIU Bengaluru &amp;G&amp;CPage &amp;P&amp;RPublic Address System</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view="pageBreakPreview" topLeftCell="A9" zoomScaleNormal="100" zoomScaleSheetLayoutView="100" workbookViewId="0">
      <selection activeCell="B15" sqref="B15"/>
    </sheetView>
  </sheetViews>
  <sheetFormatPr defaultColWidth="9.140625" defaultRowHeight="15" x14ac:dyDescent="0.2"/>
  <cols>
    <col min="1" max="1" width="11.28515625" style="42" bestFit="1" customWidth="1"/>
    <col min="2" max="2" width="68.42578125" style="40" customWidth="1"/>
    <col min="3" max="3" width="7.140625" style="42" customWidth="1"/>
    <col min="4" max="4" width="6.140625" style="42" customWidth="1"/>
    <col min="5" max="5" width="7.5703125" style="42" customWidth="1"/>
    <col min="6" max="6" width="11.85546875" style="42" customWidth="1"/>
    <col min="7" max="7" width="12.7109375" style="40" customWidth="1"/>
    <col min="8" max="9" width="9.140625" style="4"/>
    <col min="10" max="10" width="11.28515625" style="4" bestFit="1" customWidth="1"/>
    <col min="11" max="11" width="68.42578125" style="4" customWidth="1"/>
    <col min="12" max="12" width="25.85546875" style="4" bestFit="1" customWidth="1"/>
    <col min="13" max="13" width="10" style="4" customWidth="1"/>
    <col min="14" max="16" width="13.85546875" style="4" customWidth="1"/>
    <col min="17" max="17" width="13.42578125" style="4" customWidth="1"/>
    <col min="18" max="18" width="13.7109375" style="4" customWidth="1"/>
    <col min="19" max="16384" width="9.140625" style="4"/>
  </cols>
  <sheetData>
    <row r="1" spans="1:7" s="52" customFormat="1" ht="15.75" thickBot="1" x14ac:dyDescent="0.35">
      <c r="A1" s="143" t="s">
        <v>154</v>
      </c>
      <c r="B1" s="144"/>
      <c r="C1" s="144"/>
      <c r="D1" s="144"/>
      <c r="E1" s="144"/>
      <c r="F1" s="144"/>
      <c r="G1" s="145"/>
    </row>
    <row r="2" spans="1:7" s="39" customFormat="1" ht="19.5" customHeight="1" x14ac:dyDescent="0.2">
      <c r="A2" s="146" t="s">
        <v>155</v>
      </c>
      <c r="B2" s="147"/>
      <c r="C2" s="147"/>
      <c r="D2" s="147"/>
      <c r="E2" s="147"/>
      <c r="F2" s="147"/>
      <c r="G2" s="148"/>
    </row>
    <row r="3" spans="1:7" s="39" customFormat="1" ht="20.25" customHeight="1" x14ac:dyDescent="0.2">
      <c r="A3" s="149" t="s">
        <v>156</v>
      </c>
      <c r="B3" s="150"/>
      <c r="C3" s="150"/>
      <c r="D3" s="150"/>
      <c r="E3" s="150"/>
      <c r="F3" s="150"/>
      <c r="G3" s="151"/>
    </row>
    <row r="4" spans="1:7" s="39" customFormat="1" ht="18.75" customHeight="1" x14ac:dyDescent="0.2">
      <c r="A4" s="152" t="s">
        <v>153</v>
      </c>
      <c r="B4" s="153"/>
      <c r="C4" s="153"/>
      <c r="D4" s="153"/>
      <c r="E4" s="153"/>
      <c r="F4" s="153"/>
      <c r="G4" s="154"/>
    </row>
    <row r="5" spans="1:7" s="3" customFormat="1" ht="15" customHeight="1" x14ac:dyDescent="0.25">
      <c r="A5" s="92"/>
      <c r="B5" s="44"/>
      <c r="C5" s="41"/>
      <c r="D5" s="41"/>
      <c r="E5" s="45"/>
      <c r="F5" s="41"/>
      <c r="G5" s="93"/>
    </row>
    <row r="6" spans="1:7" s="43" customFormat="1" x14ac:dyDescent="0.2">
      <c r="A6" s="94" t="s">
        <v>1</v>
      </c>
      <c r="B6" s="91" t="s">
        <v>9</v>
      </c>
      <c r="C6" s="91" t="s">
        <v>2</v>
      </c>
      <c r="D6" s="91" t="s">
        <v>45</v>
      </c>
      <c r="E6" s="91" t="s">
        <v>3</v>
      </c>
      <c r="F6" s="91" t="s">
        <v>47</v>
      </c>
      <c r="G6" s="95" t="s">
        <v>116</v>
      </c>
    </row>
    <row r="7" spans="1:7" s="5" customFormat="1" ht="156.75" x14ac:dyDescent="0.2">
      <c r="A7" s="96">
        <v>1</v>
      </c>
      <c r="B7" s="79" t="s">
        <v>114</v>
      </c>
      <c r="C7" s="77"/>
      <c r="D7" s="77"/>
      <c r="E7" s="78"/>
      <c r="F7" s="79"/>
      <c r="G7" s="97"/>
    </row>
    <row r="8" spans="1:7" s="5" customFormat="1" ht="14.25" x14ac:dyDescent="0.2">
      <c r="A8" s="96"/>
      <c r="B8" s="80" t="s">
        <v>21</v>
      </c>
      <c r="C8" s="77" t="s">
        <v>4</v>
      </c>
      <c r="D8" s="81">
        <v>1</v>
      </c>
      <c r="E8" s="78"/>
      <c r="F8" s="82"/>
      <c r="G8" s="98"/>
    </row>
    <row r="9" spans="1:7" s="5" customFormat="1" ht="14.25" x14ac:dyDescent="0.2">
      <c r="A9" s="96"/>
      <c r="B9" s="80" t="s">
        <v>19</v>
      </c>
      <c r="C9" s="77" t="s">
        <v>4</v>
      </c>
      <c r="D9" s="81">
        <v>1</v>
      </c>
      <c r="E9" s="78"/>
      <c r="F9" s="82"/>
      <c r="G9" s="98"/>
    </row>
    <row r="10" spans="1:7" s="5" customFormat="1" ht="14.25" x14ac:dyDescent="0.2">
      <c r="A10" s="96"/>
      <c r="B10" s="80"/>
      <c r="C10" s="77"/>
      <c r="D10" s="77"/>
      <c r="E10" s="78"/>
      <c r="F10" s="82"/>
      <c r="G10" s="98"/>
    </row>
    <row r="11" spans="1:7" s="5" customFormat="1" ht="28.5" x14ac:dyDescent="0.2">
      <c r="A11" s="96">
        <v>2</v>
      </c>
      <c r="B11" s="83" t="s">
        <v>117</v>
      </c>
      <c r="C11" s="77"/>
      <c r="D11" s="77"/>
      <c r="E11" s="78"/>
      <c r="F11" s="82"/>
      <c r="G11" s="97"/>
    </row>
    <row r="12" spans="1:7" s="5" customFormat="1" ht="14.25" x14ac:dyDescent="0.2">
      <c r="A12" s="96"/>
      <c r="B12" s="80" t="s">
        <v>21</v>
      </c>
      <c r="C12" s="77" t="s">
        <v>4</v>
      </c>
      <c r="D12" s="81">
        <v>1</v>
      </c>
      <c r="E12" s="78"/>
      <c r="F12" s="82"/>
      <c r="G12" s="98"/>
    </row>
    <row r="13" spans="1:7" s="5" customFormat="1" ht="14.25" x14ac:dyDescent="0.2">
      <c r="A13" s="96"/>
      <c r="B13" s="80" t="s">
        <v>19</v>
      </c>
      <c r="C13" s="77" t="s">
        <v>4</v>
      </c>
      <c r="D13" s="81">
        <v>1</v>
      </c>
      <c r="E13" s="78"/>
      <c r="F13" s="82"/>
      <c r="G13" s="98"/>
    </row>
    <row r="14" spans="1:7" s="5" customFormat="1" ht="14.25" x14ac:dyDescent="0.2">
      <c r="A14" s="96"/>
      <c r="B14" s="80"/>
      <c r="C14" s="77"/>
      <c r="D14" s="77"/>
      <c r="E14" s="78"/>
      <c r="F14" s="82"/>
      <c r="G14" s="98"/>
    </row>
    <row r="15" spans="1:7" s="5" customFormat="1" ht="57" x14ac:dyDescent="0.2">
      <c r="A15" s="96">
        <v>3</v>
      </c>
      <c r="B15" s="76" t="s">
        <v>110</v>
      </c>
      <c r="C15" s="77"/>
      <c r="D15" s="77"/>
      <c r="E15" s="78"/>
      <c r="F15" s="82"/>
      <c r="G15" s="98"/>
    </row>
    <row r="16" spans="1:7" s="5" customFormat="1" ht="14.25" x14ac:dyDescent="0.2">
      <c r="A16" s="96"/>
      <c r="B16" s="80" t="s">
        <v>21</v>
      </c>
      <c r="C16" s="77" t="s">
        <v>4</v>
      </c>
      <c r="D16" s="81">
        <v>0</v>
      </c>
      <c r="E16" s="78"/>
      <c r="F16" s="82"/>
      <c r="G16" s="98"/>
    </row>
    <row r="17" spans="1:7" s="5" customFormat="1" ht="14.25" x14ac:dyDescent="0.2">
      <c r="A17" s="96"/>
      <c r="B17" s="80" t="s">
        <v>19</v>
      </c>
      <c r="C17" s="77" t="s">
        <v>4</v>
      </c>
      <c r="D17" s="81">
        <v>0</v>
      </c>
      <c r="E17" s="78"/>
      <c r="F17" s="82"/>
      <c r="G17" s="98"/>
    </row>
    <row r="18" spans="1:7" s="5" customFormat="1" ht="14.25" x14ac:dyDescent="0.2">
      <c r="A18" s="96"/>
      <c r="B18" s="80"/>
      <c r="C18" s="77"/>
      <c r="D18" s="77"/>
      <c r="E18" s="78"/>
      <c r="F18" s="82"/>
      <c r="G18" s="98"/>
    </row>
    <row r="19" spans="1:7" s="5" customFormat="1" ht="71.25" x14ac:dyDescent="0.2">
      <c r="A19" s="96">
        <v>4</v>
      </c>
      <c r="B19" s="84" t="s">
        <v>115</v>
      </c>
      <c r="C19" s="77"/>
      <c r="D19" s="81"/>
      <c r="E19" s="78"/>
      <c r="F19" s="82"/>
      <c r="G19" s="98"/>
    </row>
    <row r="20" spans="1:7" s="5" customFormat="1" ht="14.25" x14ac:dyDescent="0.2">
      <c r="A20" s="96"/>
      <c r="B20" s="80" t="s">
        <v>21</v>
      </c>
      <c r="C20" s="77" t="s">
        <v>4</v>
      </c>
      <c r="D20" s="81">
        <f>268</f>
        <v>268</v>
      </c>
      <c r="E20" s="78"/>
      <c r="F20" s="82"/>
      <c r="G20" s="98"/>
    </row>
    <row r="21" spans="1:7" s="5" customFormat="1" ht="14.25" x14ac:dyDescent="0.2">
      <c r="A21" s="96"/>
      <c r="B21" s="85" t="s">
        <v>19</v>
      </c>
      <c r="C21" s="77" t="s">
        <v>4</v>
      </c>
      <c r="D21" s="81">
        <f>D20</f>
        <v>268</v>
      </c>
      <c r="E21" s="78"/>
      <c r="F21" s="82"/>
      <c r="G21" s="98"/>
    </row>
    <row r="22" spans="1:7" s="5" customFormat="1" ht="14.25" x14ac:dyDescent="0.2">
      <c r="A22" s="96"/>
      <c r="B22" s="80"/>
      <c r="C22" s="77"/>
      <c r="D22" s="81"/>
      <c r="E22" s="78"/>
      <c r="F22" s="82"/>
      <c r="G22" s="98"/>
    </row>
    <row r="23" spans="1:7" s="5" customFormat="1" ht="14.25" x14ac:dyDescent="0.2">
      <c r="A23" s="96">
        <v>6</v>
      </c>
      <c r="B23" s="86" t="s">
        <v>92</v>
      </c>
      <c r="C23" s="77"/>
      <c r="D23" s="81"/>
      <c r="E23" s="78"/>
      <c r="F23" s="82"/>
      <c r="G23" s="98"/>
    </row>
    <row r="24" spans="1:7" s="5" customFormat="1" ht="14.25" x14ac:dyDescent="0.2">
      <c r="A24" s="96"/>
      <c r="B24" s="80" t="s">
        <v>21</v>
      </c>
      <c r="C24" s="77" t="s">
        <v>4</v>
      </c>
      <c r="D24" s="81">
        <f>D20</f>
        <v>268</v>
      </c>
      <c r="E24" s="78"/>
      <c r="F24" s="82"/>
      <c r="G24" s="99"/>
    </row>
    <row r="25" spans="1:7" s="5" customFormat="1" ht="14.25" x14ac:dyDescent="0.2">
      <c r="A25" s="96"/>
      <c r="B25" s="80" t="s">
        <v>19</v>
      </c>
      <c r="C25" s="77" t="s">
        <v>4</v>
      </c>
      <c r="D25" s="81">
        <f>D24</f>
        <v>268</v>
      </c>
      <c r="E25" s="78"/>
      <c r="F25" s="82"/>
      <c r="G25" s="99"/>
    </row>
    <row r="26" spans="1:7" s="5" customFormat="1" ht="14.25" x14ac:dyDescent="0.2">
      <c r="A26" s="96"/>
      <c r="B26" s="80"/>
      <c r="C26" s="77"/>
      <c r="D26" s="81"/>
      <c r="E26" s="78"/>
      <c r="F26" s="82"/>
      <c r="G26" s="99"/>
    </row>
    <row r="27" spans="1:7" s="5" customFormat="1" ht="28.5" x14ac:dyDescent="0.2">
      <c r="A27" s="96">
        <v>7</v>
      </c>
      <c r="B27" s="88" t="s">
        <v>40</v>
      </c>
      <c r="C27" s="77"/>
      <c r="D27" s="81"/>
      <c r="E27" s="78"/>
      <c r="F27" s="82"/>
      <c r="G27" s="99"/>
    </row>
    <row r="28" spans="1:7" s="5" customFormat="1" ht="14.25" x14ac:dyDescent="0.2">
      <c r="A28" s="96"/>
      <c r="B28" s="80" t="s">
        <v>21</v>
      </c>
      <c r="C28" s="77" t="s">
        <v>41</v>
      </c>
      <c r="D28" s="81">
        <f>200</f>
        <v>200</v>
      </c>
      <c r="E28" s="78"/>
      <c r="F28" s="82"/>
      <c r="G28" s="99"/>
    </row>
    <row r="29" spans="1:7" s="5" customFormat="1" ht="14.25" x14ac:dyDescent="0.2">
      <c r="A29" s="96"/>
      <c r="B29" s="80" t="s">
        <v>19</v>
      </c>
      <c r="C29" s="77" t="s">
        <v>41</v>
      </c>
      <c r="D29" s="81">
        <f>D28</f>
        <v>200</v>
      </c>
      <c r="E29" s="78"/>
      <c r="F29" s="82"/>
      <c r="G29" s="99"/>
    </row>
    <row r="30" spans="1:7" s="5" customFormat="1" ht="14.25" x14ac:dyDescent="0.2">
      <c r="A30" s="96"/>
      <c r="B30" s="80"/>
      <c r="C30" s="77"/>
      <c r="D30" s="81"/>
      <c r="E30" s="78"/>
      <c r="F30" s="82"/>
      <c r="G30" s="99"/>
    </row>
    <row r="31" spans="1:7" s="5" customFormat="1" ht="28.5" x14ac:dyDescent="0.2">
      <c r="A31" s="96">
        <v>8</v>
      </c>
      <c r="B31" s="89" t="s">
        <v>42</v>
      </c>
      <c r="C31" s="77"/>
      <c r="D31" s="81"/>
      <c r="E31" s="78"/>
      <c r="F31" s="82"/>
      <c r="G31" s="99"/>
    </row>
    <row r="32" spans="1:7" s="5" customFormat="1" ht="14.25" x14ac:dyDescent="0.2">
      <c r="A32" s="96"/>
      <c r="B32" s="80" t="s">
        <v>21</v>
      </c>
      <c r="C32" s="77" t="s">
        <v>8</v>
      </c>
      <c r="D32" s="81">
        <f>D28</f>
        <v>200</v>
      </c>
      <c r="E32" s="78"/>
      <c r="F32" s="82"/>
      <c r="G32" s="99"/>
    </row>
    <row r="33" spans="1:7" s="5" customFormat="1" ht="14.25" x14ac:dyDescent="0.2">
      <c r="A33" s="96"/>
      <c r="B33" s="80" t="s">
        <v>19</v>
      </c>
      <c r="C33" s="77" t="s">
        <v>8</v>
      </c>
      <c r="D33" s="81">
        <f>D32</f>
        <v>200</v>
      </c>
      <c r="E33" s="78"/>
      <c r="F33" s="82"/>
      <c r="G33" s="99"/>
    </row>
    <row r="34" spans="1:7" s="5" customFormat="1" ht="14.25" x14ac:dyDescent="0.2">
      <c r="A34" s="96"/>
      <c r="B34" s="80"/>
      <c r="C34" s="77"/>
      <c r="D34" s="77"/>
      <c r="E34" s="78"/>
      <c r="F34" s="82"/>
      <c r="G34" s="99"/>
    </row>
    <row r="35" spans="1:7" s="5" customFormat="1" ht="14.25" x14ac:dyDescent="0.2">
      <c r="A35" s="96">
        <v>9</v>
      </c>
      <c r="B35" s="86" t="s">
        <v>49</v>
      </c>
      <c r="C35" s="77"/>
      <c r="D35" s="81"/>
      <c r="E35" s="78"/>
      <c r="F35" s="82"/>
      <c r="G35" s="99"/>
    </row>
    <row r="36" spans="1:7" s="5" customFormat="1" ht="14.25" x14ac:dyDescent="0.2">
      <c r="A36" s="100"/>
      <c r="B36" s="80" t="s">
        <v>21</v>
      </c>
      <c r="C36" s="77" t="s">
        <v>8</v>
      </c>
      <c r="D36" s="81">
        <f>D24</f>
        <v>268</v>
      </c>
      <c r="E36" s="78"/>
      <c r="F36" s="82"/>
      <c r="G36" s="101"/>
    </row>
    <row r="37" spans="1:7" s="5" customFormat="1" ht="14.25" x14ac:dyDescent="0.2">
      <c r="A37" s="100"/>
      <c r="B37" s="80" t="s">
        <v>19</v>
      </c>
      <c r="C37" s="77" t="s">
        <v>8</v>
      </c>
      <c r="D37" s="81">
        <f>D36</f>
        <v>268</v>
      </c>
      <c r="E37" s="78"/>
      <c r="F37" s="82"/>
      <c r="G37" s="101"/>
    </row>
    <row r="38" spans="1:7" s="5" customFormat="1" ht="14.25" x14ac:dyDescent="0.2">
      <c r="A38" s="100"/>
      <c r="B38" s="80"/>
      <c r="C38" s="77"/>
      <c r="D38" s="77"/>
      <c r="E38" s="78"/>
      <c r="F38" s="82">
        <f t="shared" ref="F38" si="0">D38*E38</f>
        <v>0</v>
      </c>
      <c r="G38" s="101"/>
    </row>
    <row r="39" spans="1:7" ht="15.75" thickBot="1" x14ac:dyDescent="0.3">
      <c r="A39" s="141" t="s">
        <v>43</v>
      </c>
      <c r="B39" s="142"/>
      <c r="C39" s="142"/>
      <c r="D39" s="102"/>
      <c r="E39" s="103"/>
      <c r="F39" s="104">
        <f>SUM(F8:F38)</f>
        <v>0</v>
      </c>
      <c r="G39" s="105"/>
    </row>
  </sheetData>
  <mergeCells count="5">
    <mergeCell ref="A1:G1"/>
    <mergeCell ref="A2:G2"/>
    <mergeCell ref="A39:C39"/>
    <mergeCell ref="A3:G3"/>
    <mergeCell ref="A4:G4"/>
  </mergeCells>
  <pageMargins left="0.23622047244094491" right="0.23622047244094491" top="0.19685039370078741" bottom="0.74803149606299213" header="0.31496062992125984" footer="0.31496062992125984"/>
  <pageSetup paperSize="9" fitToHeight="0" orientation="landscape" horizontalDpi="4294967295" verticalDpi="4294967295" r:id="rId1"/>
  <headerFooter>
    <oddFooter>&amp;LNLSIU Bengaluru &amp;G&amp;CPage &amp;P&amp;RPublic Address System</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BreakPreview" zoomScale="95" zoomScaleNormal="100" zoomScaleSheetLayoutView="95" workbookViewId="0">
      <selection activeCell="H9" sqref="H9"/>
    </sheetView>
  </sheetViews>
  <sheetFormatPr defaultRowHeight="12.75" x14ac:dyDescent="0.2"/>
  <cols>
    <col min="1" max="1" width="9.140625" style="50"/>
    <col min="2" max="2" width="73.5703125" style="50" customWidth="1"/>
    <col min="3" max="3" width="10.42578125" style="51" customWidth="1"/>
    <col min="4" max="4" width="9.140625" style="51"/>
    <col min="5" max="5" width="9.140625" style="50"/>
    <col min="6" max="6" width="15.7109375" style="50" customWidth="1"/>
    <col min="7" max="7" width="16.7109375" style="50" customWidth="1"/>
    <col min="8" max="256" width="9.140625" style="39"/>
    <col min="257" max="257" width="57.28515625" style="39" customWidth="1"/>
    <col min="258" max="512" width="9.140625" style="39"/>
    <col min="513" max="513" width="57.28515625" style="39" customWidth="1"/>
    <col min="514" max="768" width="9.140625" style="39"/>
    <col min="769" max="769" width="57.28515625" style="39" customWidth="1"/>
    <col min="770" max="1024" width="9.140625" style="39"/>
    <col min="1025" max="1025" width="57.28515625" style="39" customWidth="1"/>
    <col min="1026" max="1280" width="9.140625" style="39"/>
    <col min="1281" max="1281" width="57.28515625" style="39" customWidth="1"/>
    <col min="1282" max="1536" width="9.140625" style="39"/>
    <col min="1537" max="1537" width="57.28515625" style="39" customWidth="1"/>
    <col min="1538" max="1792" width="9.140625" style="39"/>
    <col min="1793" max="1793" width="57.28515625" style="39" customWidth="1"/>
    <col min="1794" max="2048" width="9.140625" style="39"/>
    <col min="2049" max="2049" width="57.28515625" style="39" customWidth="1"/>
    <col min="2050" max="2304" width="9.140625" style="39"/>
    <col min="2305" max="2305" width="57.28515625" style="39" customWidth="1"/>
    <col min="2306" max="2560" width="9.140625" style="39"/>
    <col min="2561" max="2561" width="57.28515625" style="39" customWidth="1"/>
    <col min="2562" max="2816" width="9.140625" style="39"/>
    <col min="2817" max="2817" width="57.28515625" style="39" customWidth="1"/>
    <col min="2818" max="3072" width="9.140625" style="39"/>
    <col min="3073" max="3073" width="57.28515625" style="39" customWidth="1"/>
    <col min="3074" max="3328" width="9.140625" style="39"/>
    <col min="3329" max="3329" width="57.28515625" style="39" customWidth="1"/>
    <col min="3330" max="3584" width="9.140625" style="39"/>
    <col min="3585" max="3585" width="57.28515625" style="39" customWidth="1"/>
    <col min="3586" max="3840" width="9.140625" style="39"/>
    <col min="3841" max="3841" width="57.28515625" style="39" customWidth="1"/>
    <col min="3842" max="4096" width="9.140625" style="39"/>
    <col min="4097" max="4097" width="57.28515625" style="39" customWidth="1"/>
    <col min="4098" max="4352" width="9.140625" style="39"/>
    <col min="4353" max="4353" width="57.28515625" style="39" customWidth="1"/>
    <col min="4354" max="4608" width="9.140625" style="39"/>
    <col min="4609" max="4609" width="57.28515625" style="39" customWidth="1"/>
    <col min="4610" max="4864" width="9.140625" style="39"/>
    <col min="4865" max="4865" width="57.28515625" style="39" customWidth="1"/>
    <col min="4866" max="5120" width="9.140625" style="39"/>
    <col min="5121" max="5121" width="57.28515625" style="39" customWidth="1"/>
    <col min="5122" max="5376" width="9.140625" style="39"/>
    <col min="5377" max="5377" width="57.28515625" style="39" customWidth="1"/>
    <col min="5378" max="5632" width="9.140625" style="39"/>
    <col min="5633" max="5633" width="57.28515625" style="39" customWidth="1"/>
    <col min="5634" max="5888" width="9.140625" style="39"/>
    <col min="5889" max="5889" width="57.28515625" style="39" customWidth="1"/>
    <col min="5890" max="6144" width="9.140625" style="39"/>
    <col min="6145" max="6145" width="57.28515625" style="39" customWidth="1"/>
    <col min="6146" max="6400" width="9.140625" style="39"/>
    <col min="6401" max="6401" width="57.28515625" style="39" customWidth="1"/>
    <col min="6402" max="6656" width="9.140625" style="39"/>
    <col min="6657" max="6657" width="57.28515625" style="39" customWidth="1"/>
    <col min="6658" max="6912" width="9.140625" style="39"/>
    <col min="6913" max="6913" width="57.28515625" style="39" customWidth="1"/>
    <col min="6914" max="7168" width="9.140625" style="39"/>
    <col min="7169" max="7169" width="57.28515625" style="39" customWidth="1"/>
    <col min="7170" max="7424" width="9.140625" style="39"/>
    <col min="7425" max="7425" width="57.28515625" style="39" customWidth="1"/>
    <col min="7426" max="7680" width="9.140625" style="39"/>
    <col min="7681" max="7681" width="57.28515625" style="39" customWidth="1"/>
    <col min="7682" max="7936" width="9.140625" style="39"/>
    <col min="7937" max="7937" width="57.28515625" style="39" customWidth="1"/>
    <col min="7938" max="8192" width="9.140625" style="39"/>
    <col min="8193" max="8193" width="57.28515625" style="39" customWidth="1"/>
    <col min="8194" max="8448" width="9.140625" style="39"/>
    <col min="8449" max="8449" width="57.28515625" style="39" customWidth="1"/>
    <col min="8450" max="8704" width="9.140625" style="39"/>
    <col min="8705" max="8705" width="57.28515625" style="39" customWidth="1"/>
    <col min="8706" max="8960" width="9.140625" style="39"/>
    <col min="8961" max="8961" width="57.28515625" style="39" customWidth="1"/>
    <col min="8962" max="9216" width="9.140625" style="39"/>
    <col min="9217" max="9217" width="57.28515625" style="39" customWidth="1"/>
    <col min="9218" max="9472" width="9.140625" style="39"/>
    <col min="9473" max="9473" width="57.28515625" style="39" customWidth="1"/>
    <col min="9474" max="9728" width="9.140625" style="39"/>
    <col min="9729" max="9729" width="57.28515625" style="39" customWidth="1"/>
    <col min="9730" max="9984" width="9.140625" style="39"/>
    <col min="9985" max="9985" width="57.28515625" style="39" customWidth="1"/>
    <col min="9986" max="10240" width="9.140625" style="39"/>
    <col min="10241" max="10241" width="57.28515625" style="39" customWidth="1"/>
    <col min="10242" max="10496" width="9.140625" style="39"/>
    <col min="10497" max="10497" width="57.28515625" style="39" customWidth="1"/>
    <col min="10498" max="10752" width="9.140625" style="39"/>
    <col min="10753" max="10753" width="57.28515625" style="39" customWidth="1"/>
    <col min="10754" max="11008" width="9.140625" style="39"/>
    <col min="11009" max="11009" width="57.28515625" style="39" customWidth="1"/>
    <col min="11010" max="11264" width="9.140625" style="39"/>
    <col min="11265" max="11265" width="57.28515625" style="39" customWidth="1"/>
    <col min="11266" max="11520" width="9.140625" style="39"/>
    <col min="11521" max="11521" width="57.28515625" style="39" customWidth="1"/>
    <col min="11522" max="11776" width="9.140625" style="39"/>
    <col min="11777" max="11777" width="57.28515625" style="39" customWidth="1"/>
    <col min="11778" max="12032" width="9.140625" style="39"/>
    <col min="12033" max="12033" width="57.28515625" style="39" customWidth="1"/>
    <col min="12034" max="12288" width="9.140625" style="39"/>
    <col min="12289" max="12289" width="57.28515625" style="39" customWidth="1"/>
    <col min="12290" max="12544" width="9.140625" style="39"/>
    <col min="12545" max="12545" width="57.28515625" style="39" customWidth="1"/>
    <col min="12546" max="12800" width="9.140625" style="39"/>
    <col min="12801" max="12801" width="57.28515625" style="39" customWidth="1"/>
    <col min="12802" max="13056" width="9.140625" style="39"/>
    <col min="13057" max="13057" width="57.28515625" style="39" customWidth="1"/>
    <col min="13058" max="13312" width="9.140625" style="39"/>
    <col min="13313" max="13313" width="57.28515625" style="39" customWidth="1"/>
    <col min="13314" max="13568" width="9.140625" style="39"/>
    <col min="13569" max="13569" width="57.28515625" style="39" customWidth="1"/>
    <col min="13570" max="13824" width="9.140625" style="39"/>
    <col min="13825" max="13825" width="57.28515625" style="39" customWidth="1"/>
    <col min="13826" max="14080" width="9.140625" style="39"/>
    <col min="14081" max="14081" width="57.28515625" style="39" customWidth="1"/>
    <col min="14082" max="14336" width="9.140625" style="39"/>
    <col min="14337" max="14337" width="57.28515625" style="39" customWidth="1"/>
    <col min="14338" max="14592" width="9.140625" style="39"/>
    <col min="14593" max="14593" width="57.28515625" style="39" customWidth="1"/>
    <col min="14594" max="14848" width="9.140625" style="39"/>
    <col min="14849" max="14849" width="57.28515625" style="39" customWidth="1"/>
    <col min="14850" max="15104" width="9.140625" style="39"/>
    <col min="15105" max="15105" width="57.28515625" style="39" customWidth="1"/>
    <col min="15106" max="15360" width="9.140625" style="39"/>
    <col min="15361" max="15361" width="57.28515625" style="39" customWidth="1"/>
    <col min="15362" max="15616" width="9.140625" style="39"/>
    <col min="15617" max="15617" width="57.28515625" style="39" customWidth="1"/>
    <col min="15618" max="15872" width="9.140625" style="39"/>
    <col min="15873" max="15873" width="57.28515625" style="39" customWidth="1"/>
    <col min="15874" max="16128" width="9.140625" style="39"/>
    <col min="16129" max="16129" width="57.28515625" style="39" customWidth="1"/>
    <col min="16130" max="16384" width="9.140625" style="39"/>
  </cols>
  <sheetData>
    <row r="1" spans="1:7" s="52" customFormat="1" ht="15.75" thickBot="1" x14ac:dyDescent="0.35">
      <c r="A1" s="143" t="s">
        <v>154</v>
      </c>
      <c r="B1" s="144"/>
      <c r="C1" s="144"/>
      <c r="D1" s="144"/>
      <c r="E1" s="144"/>
      <c r="F1" s="144"/>
      <c r="G1" s="145"/>
    </row>
    <row r="2" spans="1:7" ht="19.5" customHeight="1" x14ac:dyDescent="0.2">
      <c r="A2" s="146" t="s">
        <v>155</v>
      </c>
      <c r="B2" s="147"/>
      <c r="C2" s="147"/>
      <c r="D2" s="147"/>
      <c r="E2" s="147"/>
      <c r="F2" s="147"/>
      <c r="G2" s="148"/>
    </row>
    <row r="3" spans="1:7" ht="20.25" customHeight="1" x14ac:dyDescent="0.2">
      <c r="A3" s="149" t="s">
        <v>156</v>
      </c>
      <c r="B3" s="150"/>
      <c r="C3" s="150"/>
      <c r="D3" s="150"/>
      <c r="E3" s="150"/>
      <c r="F3" s="150"/>
      <c r="G3" s="151"/>
    </row>
    <row r="4" spans="1:7" ht="18.75" customHeight="1" x14ac:dyDescent="0.2">
      <c r="A4" s="152" t="s">
        <v>121</v>
      </c>
      <c r="B4" s="153"/>
      <c r="C4" s="153"/>
      <c r="D4" s="153"/>
      <c r="E4" s="153"/>
      <c r="F4" s="153"/>
      <c r="G4" s="154"/>
    </row>
    <row r="5" spans="1:7" x14ac:dyDescent="0.2">
      <c r="A5" s="49"/>
      <c r="B5" s="47"/>
      <c r="C5" s="46"/>
      <c r="D5" s="46"/>
      <c r="E5" s="47"/>
      <c r="F5" s="47"/>
      <c r="G5" s="48"/>
    </row>
    <row r="6" spans="1:7" s="53" customFormat="1" ht="15" x14ac:dyDescent="0.2">
      <c r="A6" s="54" t="s">
        <v>158</v>
      </c>
      <c r="B6" s="55" t="s">
        <v>9</v>
      </c>
      <c r="C6" s="55" t="s">
        <v>2</v>
      </c>
      <c r="D6" s="55" t="s">
        <v>45</v>
      </c>
      <c r="E6" s="55" t="s">
        <v>3</v>
      </c>
      <c r="F6" s="55" t="s">
        <v>46</v>
      </c>
      <c r="G6" s="75" t="s">
        <v>116</v>
      </c>
    </row>
    <row r="7" spans="1:7" ht="136.5" customHeight="1" x14ac:dyDescent="0.2">
      <c r="A7" s="56">
        <v>1</v>
      </c>
      <c r="B7" s="57" t="s">
        <v>157</v>
      </c>
      <c r="C7" s="58" t="s">
        <v>0</v>
      </c>
      <c r="D7" s="58">
        <v>1</v>
      </c>
      <c r="E7" s="59"/>
      <c r="F7" s="59"/>
      <c r="G7" s="60"/>
    </row>
    <row r="8" spans="1:7" ht="14.25" x14ac:dyDescent="0.2">
      <c r="A8" s="56" t="s">
        <v>122</v>
      </c>
      <c r="B8" s="61" t="s">
        <v>123</v>
      </c>
      <c r="C8" s="58"/>
      <c r="D8" s="62"/>
      <c r="E8" s="59"/>
      <c r="F8" s="59"/>
      <c r="G8" s="60"/>
    </row>
    <row r="9" spans="1:7" ht="14.25" x14ac:dyDescent="0.2">
      <c r="A9" s="56" t="s">
        <v>124</v>
      </c>
      <c r="B9" s="61" t="s">
        <v>125</v>
      </c>
      <c r="C9" s="58"/>
      <c r="D9" s="62"/>
      <c r="E9" s="59"/>
      <c r="F9" s="59"/>
      <c r="G9" s="60"/>
    </row>
    <row r="10" spans="1:7" ht="14.25" x14ac:dyDescent="0.2">
      <c r="A10" s="56" t="s">
        <v>126</v>
      </c>
      <c r="B10" s="61" t="s">
        <v>127</v>
      </c>
      <c r="C10" s="58"/>
      <c r="D10" s="62"/>
      <c r="E10" s="59"/>
      <c r="F10" s="59"/>
      <c r="G10" s="60"/>
    </row>
    <row r="11" spans="1:7" ht="14.25" x14ac:dyDescent="0.2">
      <c r="A11" s="56" t="s">
        <v>128</v>
      </c>
      <c r="B11" s="61" t="s">
        <v>129</v>
      </c>
      <c r="C11" s="58"/>
      <c r="D11" s="62"/>
      <c r="E11" s="59"/>
      <c r="F11" s="59"/>
      <c r="G11" s="60"/>
    </row>
    <row r="12" spans="1:7" ht="14.25" x14ac:dyDescent="0.2">
      <c r="A12" s="56" t="s">
        <v>130</v>
      </c>
      <c r="B12" s="61" t="s">
        <v>131</v>
      </c>
      <c r="C12" s="58"/>
      <c r="D12" s="62"/>
      <c r="E12" s="59"/>
      <c r="F12" s="59"/>
      <c r="G12" s="60"/>
    </row>
    <row r="13" spans="1:7" ht="14.25" x14ac:dyDescent="0.2">
      <c r="A13" s="56" t="s">
        <v>132</v>
      </c>
      <c r="B13" s="61" t="s">
        <v>133</v>
      </c>
      <c r="C13" s="58"/>
      <c r="D13" s="62"/>
      <c r="E13" s="59"/>
      <c r="F13" s="59"/>
      <c r="G13" s="60"/>
    </row>
    <row r="14" spans="1:7" ht="14.25" x14ac:dyDescent="0.2">
      <c r="A14" s="56" t="s">
        <v>134</v>
      </c>
      <c r="B14" s="61" t="s">
        <v>135</v>
      </c>
      <c r="C14" s="58"/>
      <c r="D14" s="62"/>
      <c r="E14" s="59"/>
      <c r="F14" s="59"/>
      <c r="G14" s="60"/>
    </row>
    <row r="15" spans="1:7" ht="14.25" x14ac:dyDescent="0.2">
      <c r="A15" s="56" t="s">
        <v>136</v>
      </c>
      <c r="B15" s="61" t="s">
        <v>137</v>
      </c>
      <c r="C15" s="58"/>
      <c r="D15" s="62"/>
      <c r="E15" s="59"/>
      <c r="F15" s="59"/>
      <c r="G15" s="60"/>
    </row>
    <row r="16" spans="1:7" ht="14.25" x14ac:dyDescent="0.2">
      <c r="A16" s="56" t="s">
        <v>138</v>
      </c>
      <c r="B16" s="61" t="s">
        <v>139</v>
      </c>
      <c r="C16" s="58"/>
      <c r="D16" s="62"/>
      <c r="E16" s="59"/>
      <c r="F16" s="59"/>
      <c r="G16" s="60"/>
    </row>
    <row r="17" spans="1:7" ht="14.25" x14ac:dyDescent="0.2">
      <c r="A17" s="56"/>
      <c r="B17" s="61"/>
      <c r="C17" s="58"/>
      <c r="D17" s="62"/>
      <c r="E17" s="59"/>
      <c r="F17" s="59"/>
      <c r="G17" s="60"/>
    </row>
    <row r="18" spans="1:7" ht="45" customHeight="1" x14ac:dyDescent="0.2">
      <c r="A18" s="56">
        <v>2</v>
      </c>
      <c r="B18" s="61" t="s">
        <v>140</v>
      </c>
      <c r="C18" s="58" t="s">
        <v>0</v>
      </c>
      <c r="D18" s="58">
        <v>1</v>
      </c>
      <c r="E18" s="59"/>
      <c r="F18" s="59"/>
      <c r="G18" s="60"/>
    </row>
    <row r="19" spans="1:7" ht="14.25" x14ac:dyDescent="0.2">
      <c r="A19" s="56" t="s">
        <v>122</v>
      </c>
      <c r="B19" s="61" t="s">
        <v>141</v>
      </c>
      <c r="C19" s="58"/>
      <c r="D19" s="62"/>
      <c r="E19" s="59"/>
      <c r="F19" s="59"/>
      <c r="G19" s="60"/>
    </row>
    <row r="20" spans="1:7" ht="14.25" x14ac:dyDescent="0.2">
      <c r="A20" s="56" t="s">
        <v>124</v>
      </c>
      <c r="B20" s="61" t="s">
        <v>142</v>
      </c>
      <c r="C20" s="58"/>
      <c r="D20" s="62"/>
      <c r="E20" s="59"/>
      <c r="F20" s="59"/>
      <c r="G20" s="60"/>
    </row>
    <row r="21" spans="1:7" ht="14.25" x14ac:dyDescent="0.2">
      <c r="A21" s="56" t="s">
        <v>126</v>
      </c>
      <c r="B21" s="61" t="s">
        <v>143</v>
      </c>
      <c r="C21" s="58"/>
      <c r="D21" s="62"/>
      <c r="E21" s="59"/>
      <c r="F21" s="59"/>
      <c r="G21" s="60"/>
    </row>
    <row r="22" spans="1:7" ht="14.25" x14ac:dyDescent="0.2">
      <c r="A22" s="56" t="s">
        <v>128</v>
      </c>
      <c r="B22" s="61" t="s">
        <v>144</v>
      </c>
      <c r="C22" s="58"/>
      <c r="D22" s="62"/>
      <c r="E22" s="59"/>
      <c r="F22" s="59"/>
      <c r="G22" s="60"/>
    </row>
    <row r="23" spans="1:7" ht="14.25" x14ac:dyDescent="0.2">
      <c r="A23" s="56"/>
      <c r="B23" s="61"/>
      <c r="C23" s="58"/>
      <c r="D23" s="62"/>
      <c r="E23" s="59"/>
      <c r="F23" s="59"/>
      <c r="G23" s="60"/>
    </row>
    <row r="24" spans="1:7" ht="45.75" customHeight="1" x14ac:dyDescent="0.2">
      <c r="A24" s="56">
        <v>3</v>
      </c>
      <c r="B24" s="61" t="s">
        <v>145</v>
      </c>
      <c r="C24" s="58" t="s">
        <v>0</v>
      </c>
      <c r="D24" s="58">
        <v>1</v>
      </c>
      <c r="E24" s="59"/>
      <c r="F24" s="59"/>
      <c r="G24" s="60"/>
    </row>
    <row r="25" spans="1:7" ht="14.25" x14ac:dyDescent="0.2">
      <c r="A25" s="56"/>
      <c r="B25" s="63"/>
      <c r="C25" s="58"/>
      <c r="D25" s="64"/>
      <c r="E25" s="59"/>
      <c r="F25" s="59"/>
      <c r="G25" s="60"/>
    </row>
    <row r="26" spans="1:7" ht="42.75" x14ac:dyDescent="0.2">
      <c r="A26" s="56">
        <v>4</v>
      </c>
      <c r="B26" s="65" t="s">
        <v>146</v>
      </c>
      <c r="C26" s="58"/>
      <c r="D26" s="64"/>
      <c r="E26" s="59"/>
      <c r="F26" s="59"/>
      <c r="G26" s="60"/>
    </row>
    <row r="27" spans="1:7" ht="15" x14ac:dyDescent="0.2">
      <c r="A27" s="56"/>
      <c r="B27" s="66"/>
      <c r="C27" s="58"/>
      <c r="D27" s="64"/>
      <c r="E27" s="59"/>
      <c r="F27" s="59"/>
      <c r="G27" s="60"/>
    </row>
    <row r="28" spans="1:7" ht="14.25" x14ac:dyDescent="0.2">
      <c r="A28" s="56"/>
      <c r="B28" s="67" t="s">
        <v>21</v>
      </c>
      <c r="C28" s="58" t="s">
        <v>0</v>
      </c>
      <c r="D28" s="64">
        <f>12</f>
        <v>12</v>
      </c>
      <c r="E28" s="59"/>
      <c r="F28" s="59"/>
      <c r="G28" s="60"/>
    </row>
    <row r="29" spans="1:7" ht="14.25" x14ac:dyDescent="0.2">
      <c r="A29" s="56"/>
      <c r="B29" s="67" t="s">
        <v>19</v>
      </c>
      <c r="C29" s="58" t="s">
        <v>0</v>
      </c>
      <c r="D29" s="64">
        <f>D28</f>
        <v>12</v>
      </c>
      <c r="E29" s="59"/>
      <c r="F29" s="59"/>
      <c r="G29" s="60"/>
    </row>
    <row r="30" spans="1:7" ht="14.25" x14ac:dyDescent="0.2">
      <c r="A30" s="56"/>
      <c r="B30" s="63"/>
      <c r="C30" s="58"/>
      <c r="D30" s="64"/>
      <c r="E30" s="59"/>
      <c r="F30" s="59"/>
      <c r="G30" s="60"/>
    </row>
    <row r="31" spans="1:7" ht="28.5" x14ac:dyDescent="0.2">
      <c r="A31" s="56">
        <v>5</v>
      </c>
      <c r="B31" s="65" t="s">
        <v>147</v>
      </c>
      <c r="C31" s="58"/>
      <c r="D31" s="64"/>
      <c r="E31" s="59"/>
      <c r="F31" s="59"/>
      <c r="G31" s="60"/>
    </row>
    <row r="32" spans="1:7" ht="15" x14ac:dyDescent="0.2">
      <c r="A32" s="56"/>
      <c r="B32" s="66"/>
      <c r="C32" s="58"/>
      <c r="D32" s="64"/>
      <c r="E32" s="59"/>
      <c r="F32" s="59"/>
      <c r="G32" s="60"/>
    </row>
    <row r="33" spans="1:7" ht="14.25" x14ac:dyDescent="0.2">
      <c r="A33" s="56"/>
      <c r="B33" s="67" t="s">
        <v>21</v>
      </c>
      <c r="C33" s="58" t="s">
        <v>0</v>
      </c>
      <c r="D33" s="64">
        <v>1</v>
      </c>
      <c r="E33" s="59"/>
      <c r="F33" s="59"/>
      <c r="G33" s="60"/>
    </row>
    <row r="34" spans="1:7" ht="14.25" x14ac:dyDescent="0.2">
      <c r="A34" s="56"/>
      <c r="B34" s="67" t="s">
        <v>19</v>
      </c>
      <c r="C34" s="58" t="s">
        <v>0</v>
      </c>
      <c r="D34" s="64">
        <v>1</v>
      </c>
      <c r="E34" s="59"/>
      <c r="F34" s="59"/>
      <c r="G34" s="60"/>
    </row>
    <row r="35" spans="1:7" ht="14.25" x14ac:dyDescent="0.2">
      <c r="A35" s="56"/>
      <c r="B35" s="67"/>
      <c r="C35" s="58"/>
      <c r="D35" s="64"/>
      <c r="E35" s="59"/>
      <c r="F35" s="59"/>
      <c r="G35" s="60"/>
    </row>
    <row r="36" spans="1:7" ht="28.5" x14ac:dyDescent="0.2">
      <c r="A36" s="56">
        <v>6</v>
      </c>
      <c r="B36" s="68" t="s">
        <v>148</v>
      </c>
      <c r="C36" s="58"/>
      <c r="D36" s="64"/>
      <c r="E36" s="59"/>
      <c r="F36" s="59"/>
      <c r="G36" s="60"/>
    </row>
    <row r="37" spans="1:7" ht="14.25" x14ac:dyDescent="0.2">
      <c r="A37" s="56"/>
      <c r="B37" s="69" t="s">
        <v>21</v>
      </c>
      <c r="C37" s="58" t="s">
        <v>149</v>
      </c>
      <c r="D37" s="64">
        <f>500</f>
        <v>500</v>
      </c>
      <c r="E37" s="59"/>
      <c r="F37" s="59"/>
      <c r="G37" s="60"/>
    </row>
    <row r="38" spans="1:7" ht="14.25" x14ac:dyDescent="0.2">
      <c r="A38" s="56"/>
      <c r="B38" s="69" t="s">
        <v>19</v>
      </c>
      <c r="C38" s="58" t="s">
        <v>149</v>
      </c>
      <c r="D38" s="64">
        <f>D37</f>
        <v>500</v>
      </c>
      <c r="E38" s="59"/>
      <c r="F38" s="59"/>
      <c r="G38" s="60"/>
    </row>
    <row r="39" spans="1:7" ht="14.25" x14ac:dyDescent="0.2">
      <c r="A39" s="56"/>
      <c r="B39" s="67"/>
      <c r="C39" s="58"/>
      <c r="D39" s="64"/>
      <c r="E39" s="59"/>
      <c r="F39" s="59"/>
      <c r="G39" s="60"/>
    </row>
    <row r="40" spans="1:7" ht="28.5" x14ac:dyDescent="0.2">
      <c r="A40" s="56">
        <v>7</v>
      </c>
      <c r="B40" s="70" t="s">
        <v>42</v>
      </c>
      <c r="C40" s="58"/>
      <c r="D40" s="64"/>
      <c r="E40" s="59"/>
      <c r="F40" s="59"/>
      <c r="G40" s="60"/>
    </row>
    <row r="41" spans="1:7" ht="14.25" x14ac:dyDescent="0.2">
      <c r="A41" s="56"/>
      <c r="B41" s="67" t="s">
        <v>21</v>
      </c>
      <c r="C41" s="58" t="s">
        <v>149</v>
      </c>
      <c r="D41" s="64">
        <f>D37</f>
        <v>500</v>
      </c>
      <c r="E41" s="59"/>
      <c r="F41" s="59"/>
      <c r="G41" s="60"/>
    </row>
    <row r="42" spans="1:7" ht="14.25" x14ac:dyDescent="0.2">
      <c r="A42" s="71"/>
      <c r="B42" s="67" t="s">
        <v>19</v>
      </c>
      <c r="C42" s="58" t="s">
        <v>149</v>
      </c>
      <c r="D42" s="64">
        <f>D41</f>
        <v>500</v>
      </c>
      <c r="E42" s="59"/>
      <c r="F42" s="59"/>
      <c r="G42" s="60"/>
    </row>
    <row r="43" spans="1:7" ht="13.5" thickBot="1" x14ac:dyDescent="0.25">
      <c r="A43" s="155" t="s">
        <v>150</v>
      </c>
      <c r="B43" s="156"/>
      <c r="C43" s="156"/>
      <c r="D43" s="72"/>
      <c r="E43" s="73"/>
      <c r="F43" s="73"/>
      <c r="G43" s="74"/>
    </row>
  </sheetData>
  <mergeCells count="5">
    <mergeCell ref="A2:G2"/>
    <mergeCell ref="A3:G3"/>
    <mergeCell ref="A1:G1"/>
    <mergeCell ref="A43:C43"/>
    <mergeCell ref="A4:G4"/>
  </mergeCells>
  <pageMargins left="0.23622047244094491" right="0.23622047244094491" top="0.19685039370078741" bottom="0.74803149606299213" header="0.31496062992125984" footer="0.31496062992125984"/>
  <pageSetup paperSize="9" fitToHeight="0" orientation="landscape" r:id="rId1"/>
  <headerFooter>
    <oddFooter>&amp;LNLSIU Bengaluru &amp;G&amp;CPage &amp;P&amp;RTwo Way Talk Back System</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BreakPreview" zoomScale="130" zoomScaleNormal="100" zoomScaleSheetLayoutView="130" workbookViewId="0">
      <selection activeCell="N21" sqref="N21"/>
    </sheetView>
  </sheetViews>
  <sheetFormatPr defaultRowHeight="12.75" x14ac:dyDescent="0.2"/>
  <cols>
    <col min="1" max="1" width="10.85546875" style="16" customWidth="1"/>
    <col min="2" max="2" width="65.42578125" style="16" customWidth="1"/>
    <col min="3" max="3" width="12" style="16" customWidth="1"/>
    <col min="4" max="4" width="14" style="16" customWidth="1"/>
    <col min="5" max="7" width="11.85546875" style="16" customWidth="1"/>
    <col min="8" max="8" width="6.28515625" style="16" customWidth="1"/>
    <col min="9" max="9" width="15.5703125" style="16" customWidth="1"/>
    <col min="10" max="10" width="11.85546875" style="16" hidden="1" customWidth="1"/>
    <col min="11" max="258" width="9.140625" style="16"/>
    <col min="259" max="259" width="10.85546875" style="16" customWidth="1"/>
    <col min="260" max="260" width="65.42578125" style="16" customWidth="1"/>
    <col min="261" max="261" width="12" style="16" customWidth="1"/>
    <col min="262" max="263" width="11.85546875" style="16" customWidth="1"/>
    <col min="264" max="264" width="15.5703125" style="16" customWidth="1"/>
    <col min="265" max="514" width="9.140625" style="16"/>
    <col min="515" max="515" width="10.85546875" style="16" customWidth="1"/>
    <col min="516" max="516" width="65.42578125" style="16" customWidth="1"/>
    <col min="517" max="517" width="12" style="16" customWidth="1"/>
    <col min="518" max="519" width="11.85546875" style="16" customWidth="1"/>
    <col min="520" max="520" width="15.5703125" style="16" customWidth="1"/>
    <col min="521" max="770" width="9.140625" style="16"/>
    <col min="771" max="771" width="10.85546875" style="16" customWidth="1"/>
    <col min="772" max="772" width="65.42578125" style="16" customWidth="1"/>
    <col min="773" max="773" width="12" style="16" customWidth="1"/>
    <col min="774" max="775" width="11.85546875" style="16" customWidth="1"/>
    <col min="776" max="776" width="15.5703125" style="16" customWidth="1"/>
    <col min="777" max="1026" width="9.140625" style="16"/>
    <col min="1027" max="1027" width="10.85546875" style="16" customWidth="1"/>
    <col min="1028" max="1028" width="65.42578125" style="16" customWidth="1"/>
    <col min="1029" max="1029" width="12" style="16" customWidth="1"/>
    <col min="1030" max="1031" width="11.85546875" style="16" customWidth="1"/>
    <col min="1032" max="1032" width="15.5703125" style="16" customWidth="1"/>
    <col min="1033" max="1282" width="9.140625" style="16"/>
    <col min="1283" max="1283" width="10.85546875" style="16" customWidth="1"/>
    <col min="1284" max="1284" width="65.42578125" style="16" customWidth="1"/>
    <col min="1285" max="1285" width="12" style="16" customWidth="1"/>
    <col min="1286" max="1287" width="11.85546875" style="16" customWidth="1"/>
    <col min="1288" max="1288" width="15.5703125" style="16" customWidth="1"/>
    <col min="1289" max="1538" width="9.140625" style="16"/>
    <col min="1539" max="1539" width="10.85546875" style="16" customWidth="1"/>
    <col min="1540" max="1540" width="65.42578125" style="16" customWidth="1"/>
    <col min="1541" max="1541" width="12" style="16" customWidth="1"/>
    <col min="1542" max="1543" width="11.85546875" style="16" customWidth="1"/>
    <col min="1544" max="1544" width="15.5703125" style="16" customWidth="1"/>
    <col min="1545" max="1794" width="9.140625" style="16"/>
    <col min="1795" max="1795" width="10.85546875" style="16" customWidth="1"/>
    <col min="1796" max="1796" width="65.42578125" style="16" customWidth="1"/>
    <col min="1797" max="1797" width="12" style="16" customWidth="1"/>
    <col min="1798" max="1799" width="11.85546875" style="16" customWidth="1"/>
    <col min="1800" max="1800" width="15.5703125" style="16" customWidth="1"/>
    <col min="1801" max="2050" width="9.140625" style="16"/>
    <col min="2051" max="2051" width="10.85546875" style="16" customWidth="1"/>
    <col min="2052" max="2052" width="65.42578125" style="16" customWidth="1"/>
    <col min="2053" max="2053" width="12" style="16" customWidth="1"/>
    <col min="2054" max="2055" width="11.85546875" style="16" customWidth="1"/>
    <col min="2056" max="2056" width="15.5703125" style="16" customWidth="1"/>
    <col min="2057" max="2306" width="9.140625" style="16"/>
    <col min="2307" max="2307" width="10.85546875" style="16" customWidth="1"/>
    <col min="2308" max="2308" width="65.42578125" style="16" customWidth="1"/>
    <col min="2309" max="2309" width="12" style="16" customWidth="1"/>
    <col min="2310" max="2311" width="11.85546875" style="16" customWidth="1"/>
    <col min="2312" max="2312" width="15.5703125" style="16" customWidth="1"/>
    <col min="2313" max="2562" width="9.140625" style="16"/>
    <col min="2563" max="2563" width="10.85546875" style="16" customWidth="1"/>
    <col min="2564" max="2564" width="65.42578125" style="16" customWidth="1"/>
    <col min="2565" max="2565" width="12" style="16" customWidth="1"/>
    <col min="2566" max="2567" width="11.85546875" style="16" customWidth="1"/>
    <col min="2568" max="2568" width="15.5703125" style="16" customWidth="1"/>
    <col min="2569" max="2818" width="9.140625" style="16"/>
    <col min="2819" max="2819" width="10.85546875" style="16" customWidth="1"/>
    <col min="2820" max="2820" width="65.42578125" style="16" customWidth="1"/>
    <col min="2821" max="2821" width="12" style="16" customWidth="1"/>
    <col min="2822" max="2823" width="11.85546875" style="16" customWidth="1"/>
    <col min="2824" max="2824" width="15.5703125" style="16" customWidth="1"/>
    <col min="2825" max="3074" width="9.140625" style="16"/>
    <col min="3075" max="3075" width="10.85546875" style="16" customWidth="1"/>
    <col min="3076" max="3076" width="65.42578125" style="16" customWidth="1"/>
    <col min="3077" max="3077" width="12" style="16" customWidth="1"/>
    <col min="3078" max="3079" width="11.85546875" style="16" customWidth="1"/>
    <col min="3080" max="3080" width="15.5703125" style="16" customWidth="1"/>
    <col min="3081" max="3330" width="9.140625" style="16"/>
    <col min="3331" max="3331" width="10.85546875" style="16" customWidth="1"/>
    <col min="3332" max="3332" width="65.42578125" style="16" customWidth="1"/>
    <col min="3333" max="3333" width="12" style="16" customWidth="1"/>
    <col min="3334" max="3335" width="11.85546875" style="16" customWidth="1"/>
    <col min="3336" max="3336" width="15.5703125" style="16" customWidth="1"/>
    <col min="3337" max="3586" width="9.140625" style="16"/>
    <col min="3587" max="3587" width="10.85546875" style="16" customWidth="1"/>
    <col min="3588" max="3588" width="65.42578125" style="16" customWidth="1"/>
    <col min="3589" max="3589" width="12" style="16" customWidth="1"/>
    <col min="3590" max="3591" width="11.85546875" style="16" customWidth="1"/>
    <col min="3592" max="3592" width="15.5703125" style="16" customWidth="1"/>
    <col min="3593" max="3842" width="9.140625" style="16"/>
    <col min="3843" max="3843" width="10.85546875" style="16" customWidth="1"/>
    <col min="3844" max="3844" width="65.42578125" style="16" customWidth="1"/>
    <col min="3845" max="3845" width="12" style="16" customWidth="1"/>
    <col min="3846" max="3847" width="11.85546875" style="16" customWidth="1"/>
    <col min="3848" max="3848" width="15.5703125" style="16" customWidth="1"/>
    <col min="3849" max="4098" width="9.140625" style="16"/>
    <col min="4099" max="4099" width="10.85546875" style="16" customWidth="1"/>
    <col min="4100" max="4100" width="65.42578125" style="16" customWidth="1"/>
    <col min="4101" max="4101" width="12" style="16" customWidth="1"/>
    <col min="4102" max="4103" width="11.85546875" style="16" customWidth="1"/>
    <col min="4104" max="4104" width="15.5703125" style="16" customWidth="1"/>
    <col min="4105" max="4354" width="9.140625" style="16"/>
    <col min="4355" max="4355" width="10.85546875" style="16" customWidth="1"/>
    <col min="4356" max="4356" width="65.42578125" style="16" customWidth="1"/>
    <col min="4357" max="4357" width="12" style="16" customWidth="1"/>
    <col min="4358" max="4359" width="11.85546875" style="16" customWidth="1"/>
    <col min="4360" max="4360" width="15.5703125" style="16" customWidth="1"/>
    <col min="4361" max="4610" width="9.140625" style="16"/>
    <col min="4611" max="4611" width="10.85546875" style="16" customWidth="1"/>
    <col min="4612" max="4612" width="65.42578125" style="16" customWidth="1"/>
    <col min="4613" max="4613" width="12" style="16" customWidth="1"/>
    <col min="4614" max="4615" width="11.85546875" style="16" customWidth="1"/>
    <col min="4616" max="4616" width="15.5703125" style="16" customWidth="1"/>
    <col min="4617" max="4866" width="9.140625" style="16"/>
    <col min="4867" max="4867" width="10.85546875" style="16" customWidth="1"/>
    <col min="4868" max="4868" width="65.42578125" style="16" customWidth="1"/>
    <col min="4869" max="4869" width="12" style="16" customWidth="1"/>
    <col min="4870" max="4871" width="11.85546875" style="16" customWidth="1"/>
    <col min="4872" max="4872" width="15.5703125" style="16" customWidth="1"/>
    <col min="4873" max="5122" width="9.140625" style="16"/>
    <col min="5123" max="5123" width="10.85546875" style="16" customWidth="1"/>
    <col min="5124" max="5124" width="65.42578125" style="16" customWidth="1"/>
    <col min="5125" max="5125" width="12" style="16" customWidth="1"/>
    <col min="5126" max="5127" width="11.85546875" style="16" customWidth="1"/>
    <col min="5128" max="5128" width="15.5703125" style="16" customWidth="1"/>
    <col min="5129" max="5378" width="9.140625" style="16"/>
    <col min="5379" max="5379" width="10.85546875" style="16" customWidth="1"/>
    <col min="5380" max="5380" width="65.42578125" style="16" customWidth="1"/>
    <col min="5381" max="5381" width="12" style="16" customWidth="1"/>
    <col min="5382" max="5383" width="11.85546875" style="16" customWidth="1"/>
    <col min="5384" max="5384" width="15.5703125" style="16" customWidth="1"/>
    <col min="5385" max="5634" width="9.140625" style="16"/>
    <col min="5635" max="5635" width="10.85546875" style="16" customWidth="1"/>
    <col min="5636" max="5636" width="65.42578125" style="16" customWidth="1"/>
    <col min="5637" max="5637" width="12" style="16" customWidth="1"/>
    <col min="5638" max="5639" width="11.85546875" style="16" customWidth="1"/>
    <col min="5640" max="5640" width="15.5703125" style="16" customWidth="1"/>
    <col min="5641" max="5890" width="9.140625" style="16"/>
    <col min="5891" max="5891" width="10.85546875" style="16" customWidth="1"/>
    <col min="5892" max="5892" width="65.42578125" style="16" customWidth="1"/>
    <col min="5893" max="5893" width="12" style="16" customWidth="1"/>
    <col min="5894" max="5895" width="11.85546875" style="16" customWidth="1"/>
    <col min="5896" max="5896" width="15.5703125" style="16" customWidth="1"/>
    <col min="5897" max="6146" width="9.140625" style="16"/>
    <col min="6147" max="6147" width="10.85546875" style="16" customWidth="1"/>
    <col min="6148" max="6148" width="65.42578125" style="16" customWidth="1"/>
    <col min="6149" max="6149" width="12" style="16" customWidth="1"/>
    <col min="6150" max="6151" width="11.85546875" style="16" customWidth="1"/>
    <col min="6152" max="6152" width="15.5703125" style="16" customWidth="1"/>
    <col min="6153" max="6402" width="9.140625" style="16"/>
    <col min="6403" max="6403" width="10.85546875" style="16" customWidth="1"/>
    <col min="6404" max="6404" width="65.42578125" style="16" customWidth="1"/>
    <col min="6405" max="6405" width="12" style="16" customWidth="1"/>
    <col min="6406" max="6407" width="11.85546875" style="16" customWidth="1"/>
    <col min="6408" max="6408" width="15.5703125" style="16" customWidth="1"/>
    <col min="6409" max="6658" width="9.140625" style="16"/>
    <col min="6659" max="6659" width="10.85546875" style="16" customWidth="1"/>
    <col min="6660" max="6660" width="65.42578125" style="16" customWidth="1"/>
    <col min="6661" max="6661" width="12" style="16" customWidth="1"/>
    <col min="6662" max="6663" width="11.85546875" style="16" customWidth="1"/>
    <col min="6664" max="6664" width="15.5703125" style="16" customWidth="1"/>
    <col min="6665" max="6914" width="9.140625" style="16"/>
    <col min="6915" max="6915" width="10.85546875" style="16" customWidth="1"/>
    <col min="6916" max="6916" width="65.42578125" style="16" customWidth="1"/>
    <col min="6917" max="6917" width="12" style="16" customWidth="1"/>
    <col min="6918" max="6919" width="11.85546875" style="16" customWidth="1"/>
    <col min="6920" max="6920" width="15.5703125" style="16" customWidth="1"/>
    <col min="6921" max="7170" width="9.140625" style="16"/>
    <col min="7171" max="7171" width="10.85546875" style="16" customWidth="1"/>
    <col min="7172" max="7172" width="65.42578125" style="16" customWidth="1"/>
    <col min="7173" max="7173" width="12" style="16" customWidth="1"/>
    <col min="7174" max="7175" width="11.85546875" style="16" customWidth="1"/>
    <col min="7176" max="7176" width="15.5703125" style="16" customWidth="1"/>
    <col min="7177" max="7426" width="9.140625" style="16"/>
    <col min="7427" max="7427" width="10.85546875" style="16" customWidth="1"/>
    <col min="7428" max="7428" width="65.42578125" style="16" customWidth="1"/>
    <col min="7429" max="7429" width="12" style="16" customWidth="1"/>
    <col min="7430" max="7431" width="11.85546875" style="16" customWidth="1"/>
    <col min="7432" max="7432" width="15.5703125" style="16" customWidth="1"/>
    <col min="7433" max="7682" width="9.140625" style="16"/>
    <col min="7683" max="7683" width="10.85546875" style="16" customWidth="1"/>
    <col min="7684" max="7684" width="65.42578125" style="16" customWidth="1"/>
    <col min="7685" max="7685" width="12" style="16" customWidth="1"/>
    <col min="7686" max="7687" width="11.85546875" style="16" customWidth="1"/>
    <col min="7688" max="7688" width="15.5703125" style="16" customWidth="1"/>
    <col min="7689" max="7938" width="9.140625" style="16"/>
    <col min="7939" max="7939" width="10.85546875" style="16" customWidth="1"/>
    <col min="7940" max="7940" width="65.42578125" style="16" customWidth="1"/>
    <col min="7941" max="7941" width="12" style="16" customWidth="1"/>
    <col min="7942" max="7943" width="11.85546875" style="16" customWidth="1"/>
    <col min="7944" max="7944" width="15.5703125" style="16" customWidth="1"/>
    <col min="7945" max="8194" width="9.140625" style="16"/>
    <col min="8195" max="8195" width="10.85546875" style="16" customWidth="1"/>
    <col min="8196" max="8196" width="65.42578125" style="16" customWidth="1"/>
    <col min="8197" max="8197" width="12" style="16" customWidth="1"/>
    <col min="8198" max="8199" width="11.85546875" style="16" customWidth="1"/>
    <col min="8200" max="8200" width="15.5703125" style="16" customWidth="1"/>
    <col min="8201" max="8450" width="9.140625" style="16"/>
    <col min="8451" max="8451" width="10.85546875" style="16" customWidth="1"/>
    <col min="8452" max="8452" width="65.42578125" style="16" customWidth="1"/>
    <col min="8453" max="8453" width="12" style="16" customWidth="1"/>
    <col min="8454" max="8455" width="11.85546875" style="16" customWidth="1"/>
    <col min="8456" max="8456" width="15.5703125" style="16" customWidth="1"/>
    <col min="8457" max="8706" width="9.140625" style="16"/>
    <col min="8707" max="8707" width="10.85546875" style="16" customWidth="1"/>
    <col min="8708" max="8708" width="65.42578125" style="16" customWidth="1"/>
    <col min="8709" max="8709" width="12" style="16" customWidth="1"/>
    <col min="8710" max="8711" width="11.85546875" style="16" customWidth="1"/>
    <col min="8712" max="8712" width="15.5703125" style="16" customWidth="1"/>
    <col min="8713" max="8962" width="9.140625" style="16"/>
    <col min="8963" max="8963" width="10.85546875" style="16" customWidth="1"/>
    <col min="8964" max="8964" width="65.42578125" style="16" customWidth="1"/>
    <col min="8965" max="8965" width="12" style="16" customWidth="1"/>
    <col min="8966" max="8967" width="11.85546875" style="16" customWidth="1"/>
    <col min="8968" max="8968" width="15.5703125" style="16" customWidth="1"/>
    <col min="8969" max="9218" width="9.140625" style="16"/>
    <col min="9219" max="9219" width="10.85546875" style="16" customWidth="1"/>
    <col min="9220" max="9220" width="65.42578125" style="16" customWidth="1"/>
    <col min="9221" max="9221" width="12" style="16" customWidth="1"/>
    <col min="9222" max="9223" width="11.85546875" style="16" customWidth="1"/>
    <col min="9224" max="9224" width="15.5703125" style="16" customWidth="1"/>
    <col min="9225" max="9474" width="9.140625" style="16"/>
    <col min="9475" max="9475" width="10.85546875" style="16" customWidth="1"/>
    <col min="9476" max="9476" width="65.42578125" style="16" customWidth="1"/>
    <col min="9477" max="9477" width="12" style="16" customWidth="1"/>
    <col min="9478" max="9479" width="11.85546875" style="16" customWidth="1"/>
    <col min="9480" max="9480" width="15.5703125" style="16" customWidth="1"/>
    <col min="9481" max="9730" width="9.140625" style="16"/>
    <col min="9731" max="9731" width="10.85546875" style="16" customWidth="1"/>
    <col min="9732" max="9732" width="65.42578125" style="16" customWidth="1"/>
    <col min="9733" max="9733" width="12" style="16" customWidth="1"/>
    <col min="9734" max="9735" width="11.85546875" style="16" customWidth="1"/>
    <col min="9736" max="9736" width="15.5703125" style="16" customWidth="1"/>
    <col min="9737" max="9986" width="9.140625" style="16"/>
    <col min="9987" max="9987" width="10.85546875" style="16" customWidth="1"/>
    <col min="9988" max="9988" width="65.42578125" style="16" customWidth="1"/>
    <col min="9989" max="9989" width="12" style="16" customWidth="1"/>
    <col min="9990" max="9991" width="11.85546875" style="16" customWidth="1"/>
    <col min="9992" max="9992" width="15.5703125" style="16" customWidth="1"/>
    <col min="9993" max="10242" width="9.140625" style="16"/>
    <col min="10243" max="10243" width="10.85546875" style="16" customWidth="1"/>
    <col min="10244" max="10244" width="65.42578125" style="16" customWidth="1"/>
    <col min="10245" max="10245" width="12" style="16" customWidth="1"/>
    <col min="10246" max="10247" width="11.85546875" style="16" customWidth="1"/>
    <col min="10248" max="10248" width="15.5703125" style="16" customWidth="1"/>
    <col min="10249" max="10498" width="9.140625" style="16"/>
    <col min="10499" max="10499" width="10.85546875" style="16" customWidth="1"/>
    <col min="10500" max="10500" width="65.42578125" style="16" customWidth="1"/>
    <col min="10501" max="10501" width="12" style="16" customWidth="1"/>
    <col min="10502" max="10503" width="11.85546875" style="16" customWidth="1"/>
    <col min="10504" max="10504" width="15.5703125" style="16" customWidth="1"/>
    <col min="10505" max="10754" width="9.140625" style="16"/>
    <col min="10755" max="10755" width="10.85546875" style="16" customWidth="1"/>
    <col min="10756" max="10756" width="65.42578125" style="16" customWidth="1"/>
    <col min="10757" max="10757" width="12" style="16" customWidth="1"/>
    <col min="10758" max="10759" width="11.85546875" style="16" customWidth="1"/>
    <col min="10760" max="10760" width="15.5703125" style="16" customWidth="1"/>
    <col min="10761" max="11010" width="9.140625" style="16"/>
    <col min="11011" max="11011" width="10.85546875" style="16" customWidth="1"/>
    <col min="11012" max="11012" width="65.42578125" style="16" customWidth="1"/>
    <col min="11013" max="11013" width="12" style="16" customWidth="1"/>
    <col min="11014" max="11015" width="11.85546875" style="16" customWidth="1"/>
    <col min="11016" max="11016" width="15.5703125" style="16" customWidth="1"/>
    <col min="11017" max="11266" width="9.140625" style="16"/>
    <col min="11267" max="11267" width="10.85546875" style="16" customWidth="1"/>
    <col min="11268" max="11268" width="65.42578125" style="16" customWidth="1"/>
    <col min="11269" max="11269" width="12" style="16" customWidth="1"/>
    <col min="11270" max="11271" width="11.85546875" style="16" customWidth="1"/>
    <col min="11272" max="11272" width="15.5703125" style="16" customWidth="1"/>
    <col min="11273" max="11522" width="9.140625" style="16"/>
    <col min="11523" max="11523" width="10.85546875" style="16" customWidth="1"/>
    <col min="11524" max="11524" width="65.42578125" style="16" customWidth="1"/>
    <col min="11525" max="11525" width="12" style="16" customWidth="1"/>
    <col min="11526" max="11527" width="11.85546875" style="16" customWidth="1"/>
    <col min="11528" max="11528" width="15.5703125" style="16" customWidth="1"/>
    <col min="11529" max="11778" width="9.140625" style="16"/>
    <col min="11779" max="11779" width="10.85546875" style="16" customWidth="1"/>
    <col min="11780" max="11780" width="65.42578125" style="16" customWidth="1"/>
    <col min="11781" max="11781" width="12" style="16" customWidth="1"/>
    <col min="11782" max="11783" width="11.85546875" style="16" customWidth="1"/>
    <col min="11784" max="11784" width="15.5703125" style="16" customWidth="1"/>
    <col min="11785" max="12034" width="9.140625" style="16"/>
    <col min="12035" max="12035" width="10.85546875" style="16" customWidth="1"/>
    <col min="12036" max="12036" width="65.42578125" style="16" customWidth="1"/>
    <col min="12037" max="12037" width="12" style="16" customWidth="1"/>
    <col min="12038" max="12039" width="11.85546875" style="16" customWidth="1"/>
    <col min="12040" max="12040" width="15.5703125" style="16" customWidth="1"/>
    <col min="12041" max="12290" width="9.140625" style="16"/>
    <col min="12291" max="12291" width="10.85546875" style="16" customWidth="1"/>
    <col min="12292" max="12292" width="65.42578125" style="16" customWidth="1"/>
    <col min="12293" max="12293" width="12" style="16" customWidth="1"/>
    <col min="12294" max="12295" width="11.85546875" style="16" customWidth="1"/>
    <col min="12296" max="12296" width="15.5703125" style="16" customWidth="1"/>
    <col min="12297" max="12546" width="9.140625" style="16"/>
    <col min="12547" max="12547" width="10.85546875" style="16" customWidth="1"/>
    <col min="12548" max="12548" width="65.42578125" style="16" customWidth="1"/>
    <col min="12549" max="12549" width="12" style="16" customWidth="1"/>
    <col min="12550" max="12551" width="11.85546875" style="16" customWidth="1"/>
    <col min="12552" max="12552" width="15.5703125" style="16" customWidth="1"/>
    <col min="12553" max="12802" width="9.140625" style="16"/>
    <col min="12803" max="12803" width="10.85546875" style="16" customWidth="1"/>
    <col min="12804" max="12804" width="65.42578125" style="16" customWidth="1"/>
    <col min="12805" max="12805" width="12" style="16" customWidth="1"/>
    <col min="12806" max="12807" width="11.85546875" style="16" customWidth="1"/>
    <col min="12808" max="12808" width="15.5703125" style="16" customWidth="1"/>
    <col min="12809" max="13058" width="9.140625" style="16"/>
    <col min="13059" max="13059" width="10.85546875" style="16" customWidth="1"/>
    <col min="13060" max="13060" width="65.42578125" style="16" customWidth="1"/>
    <col min="13061" max="13061" width="12" style="16" customWidth="1"/>
    <col min="13062" max="13063" width="11.85546875" style="16" customWidth="1"/>
    <col min="13064" max="13064" width="15.5703125" style="16" customWidth="1"/>
    <col min="13065" max="13314" width="9.140625" style="16"/>
    <col min="13315" max="13315" width="10.85546875" style="16" customWidth="1"/>
    <col min="13316" max="13316" width="65.42578125" style="16" customWidth="1"/>
    <col min="13317" max="13317" width="12" style="16" customWidth="1"/>
    <col min="13318" max="13319" width="11.85546875" style="16" customWidth="1"/>
    <col min="13320" max="13320" width="15.5703125" style="16" customWidth="1"/>
    <col min="13321" max="13570" width="9.140625" style="16"/>
    <col min="13571" max="13571" width="10.85546875" style="16" customWidth="1"/>
    <col min="13572" max="13572" width="65.42578125" style="16" customWidth="1"/>
    <col min="13573" max="13573" width="12" style="16" customWidth="1"/>
    <col min="13574" max="13575" width="11.85546875" style="16" customWidth="1"/>
    <col min="13576" max="13576" width="15.5703125" style="16" customWidth="1"/>
    <col min="13577" max="13826" width="9.140625" style="16"/>
    <col min="13827" max="13827" width="10.85546875" style="16" customWidth="1"/>
    <col min="13828" max="13828" width="65.42578125" style="16" customWidth="1"/>
    <col min="13829" max="13829" width="12" style="16" customWidth="1"/>
    <col min="13830" max="13831" width="11.85546875" style="16" customWidth="1"/>
    <col min="13832" max="13832" width="15.5703125" style="16" customWidth="1"/>
    <col min="13833" max="14082" width="9.140625" style="16"/>
    <col min="14083" max="14083" width="10.85546875" style="16" customWidth="1"/>
    <col min="14084" max="14084" width="65.42578125" style="16" customWidth="1"/>
    <col min="14085" max="14085" width="12" style="16" customWidth="1"/>
    <col min="14086" max="14087" width="11.85546875" style="16" customWidth="1"/>
    <col min="14088" max="14088" width="15.5703125" style="16" customWidth="1"/>
    <col min="14089" max="14338" width="9.140625" style="16"/>
    <col min="14339" max="14339" width="10.85546875" style="16" customWidth="1"/>
    <col min="14340" max="14340" width="65.42578125" style="16" customWidth="1"/>
    <col min="14341" max="14341" width="12" style="16" customWidth="1"/>
    <col min="14342" max="14343" width="11.85546875" style="16" customWidth="1"/>
    <col min="14344" max="14344" width="15.5703125" style="16" customWidth="1"/>
    <col min="14345" max="14594" width="9.140625" style="16"/>
    <col min="14595" max="14595" width="10.85546875" style="16" customWidth="1"/>
    <col min="14596" max="14596" width="65.42578125" style="16" customWidth="1"/>
    <col min="14597" max="14597" width="12" style="16" customWidth="1"/>
    <col min="14598" max="14599" width="11.85546875" style="16" customWidth="1"/>
    <col min="14600" max="14600" width="15.5703125" style="16" customWidth="1"/>
    <col min="14601" max="14850" width="9.140625" style="16"/>
    <col min="14851" max="14851" width="10.85546875" style="16" customWidth="1"/>
    <col min="14852" max="14852" width="65.42578125" style="16" customWidth="1"/>
    <col min="14853" max="14853" width="12" style="16" customWidth="1"/>
    <col min="14854" max="14855" width="11.85546875" style="16" customWidth="1"/>
    <col min="14856" max="14856" width="15.5703125" style="16" customWidth="1"/>
    <col min="14857" max="15106" width="9.140625" style="16"/>
    <col min="15107" max="15107" width="10.85546875" style="16" customWidth="1"/>
    <col min="15108" max="15108" width="65.42578125" style="16" customWidth="1"/>
    <col min="15109" max="15109" width="12" style="16" customWidth="1"/>
    <col min="15110" max="15111" width="11.85546875" style="16" customWidth="1"/>
    <col min="15112" max="15112" width="15.5703125" style="16" customWidth="1"/>
    <col min="15113" max="15362" width="9.140625" style="16"/>
    <col min="15363" max="15363" width="10.85546875" style="16" customWidth="1"/>
    <col min="15364" max="15364" width="65.42578125" style="16" customWidth="1"/>
    <col min="15365" max="15365" width="12" style="16" customWidth="1"/>
    <col min="15366" max="15367" width="11.85546875" style="16" customWidth="1"/>
    <col min="15368" max="15368" width="15.5703125" style="16" customWidth="1"/>
    <col min="15369" max="15618" width="9.140625" style="16"/>
    <col min="15619" max="15619" width="10.85546875" style="16" customWidth="1"/>
    <col min="15620" max="15620" width="65.42578125" style="16" customWidth="1"/>
    <col min="15621" max="15621" width="12" style="16" customWidth="1"/>
    <col min="15622" max="15623" width="11.85546875" style="16" customWidth="1"/>
    <col min="15624" max="15624" width="15.5703125" style="16" customWidth="1"/>
    <col min="15625" max="15874" width="9.140625" style="16"/>
    <col min="15875" max="15875" width="10.85546875" style="16" customWidth="1"/>
    <col min="15876" max="15876" width="65.42578125" style="16" customWidth="1"/>
    <col min="15877" max="15877" width="12" style="16" customWidth="1"/>
    <col min="15878" max="15879" width="11.85546875" style="16" customWidth="1"/>
    <col min="15880" max="15880" width="15.5703125" style="16" customWidth="1"/>
    <col min="15881" max="16130" width="9.140625" style="16"/>
    <col min="16131" max="16131" width="10.85546875" style="16" customWidth="1"/>
    <col min="16132" max="16132" width="65.42578125" style="16" customWidth="1"/>
    <col min="16133" max="16133" width="12" style="16" customWidth="1"/>
    <col min="16134" max="16135" width="11.85546875" style="16" customWidth="1"/>
    <col min="16136" max="16136" width="15.5703125" style="16" customWidth="1"/>
    <col min="16137" max="16384" width="9.140625" style="16"/>
  </cols>
  <sheetData>
    <row r="1" spans="1:10" s="11" customFormat="1" ht="14.25" x14ac:dyDescent="0.2">
      <c r="A1" s="1" t="s">
        <v>48</v>
      </c>
      <c r="B1" s="9"/>
      <c r="C1" s="9"/>
      <c r="D1" s="9"/>
      <c r="E1" s="9"/>
      <c r="F1" s="9"/>
      <c r="G1" s="9"/>
      <c r="H1" s="9"/>
      <c r="I1" s="10" t="e">
        <f>#REF!</f>
        <v>#REF!</v>
      </c>
      <c r="J1" s="10"/>
    </row>
    <row r="2" spans="1:10" s="11" customFormat="1" ht="14.25" x14ac:dyDescent="0.2">
      <c r="A2" s="8" t="s">
        <v>51</v>
      </c>
      <c r="B2" s="9"/>
      <c r="C2" s="9"/>
      <c r="D2" s="9"/>
      <c r="E2" s="9"/>
      <c r="F2" s="9"/>
      <c r="G2" s="9"/>
      <c r="H2" s="9"/>
      <c r="I2" s="12"/>
      <c r="J2" s="12"/>
    </row>
    <row r="3" spans="1:10" s="11" customFormat="1" ht="14.25" x14ac:dyDescent="0.2">
      <c r="A3" s="1" t="e">
        <f>PAS!#REF!</f>
        <v>#REF!</v>
      </c>
      <c r="B3" s="9"/>
      <c r="C3" s="9"/>
      <c r="D3" s="9"/>
      <c r="E3" s="9"/>
      <c r="F3" s="9"/>
      <c r="G3" s="9"/>
      <c r="H3" s="9"/>
      <c r="I3" s="12"/>
      <c r="J3" s="12"/>
    </row>
    <row r="4" spans="1:10" s="11" customFormat="1" ht="14.25" x14ac:dyDescent="0.2">
      <c r="A4" s="2" t="s">
        <v>93</v>
      </c>
      <c r="B4" s="9"/>
      <c r="C4" s="9"/>
      <c r="D4" s="9"/>
      <c r="E4" s="9"/>
      <c r="F4" s="9"/>
      <c r="G4" s="9"/>
      <c r="H4" s="9"/>
      <c r="I4" s="12"/>
      <c r="J4" s="12"/>
    </row>
    <row r="5" spans="1:10" s="11" customFormat="1" x14ac:dyDescent="0.2">
      <c r="A5" s="13"/>
      <c r="B5" s="14"/>
      <c r="C5" s="14"/>
      <c r="D5" s="14"/>
      <c r="E5" s="14"/>
      <c r="F5" s="14"/>
      <c r="G5" s="14"/>
      <c r="H5" s="14"/>
      <c r="I5" s="15"/>
      <c r="J5" s="15"/>
    </row>
    <row r="6" spans="1:10" ht="15" x14ac:dyDescent="0.25">
      <c r="A6" s="157" t="s">
        <v>52</v>
      </c>
      <c r="B6" s="157" t="s">
        <v>9</v>
      </c>
      <c r="C6" s="158" t="s">
        <v>53</v>
      </c>
      <c r="D6" s="158"/>
      <c r="E6" s="158"/>
      <c r="F6" s="19"/>
      <c r="G6" s="19"/>
      <c r="H6" s="19"/>
      <c r="I6" s="19" t="s">
        <v>54</v>
      </c>
      <c r="J6" s="19" t="s">
        <v>54</v>
      </c>
    </row>
    <row r="7" spans="1:10" s="17" customFormat="1" ht="45" x14ac:dyDescent="0.2">
      <c r="A7" s="157"/>
      <c r="B7" s="157"/>
      <c r="C7" s="38" t="s">
        <v>94</v>
      </c>
      <c r="D7" s="38" t="s">
        <v>95</v>
      </c>
      <c r="E7" s="38" t="s">
        <v>96</v>
      </c>
      <c r="F7" s="38" t="s">
        <v>97</v>
      </c>
      <c r="G7" s="38" t="s">
        <v>98</v>
      </c>
      <c r="H7" s="20" t="s">
        <v>90</v>
      </c>
      <c r="I7" s="21" t="s">
        <v>55</v>
      </c>
      <c r="J7" s="21" t="s">
        <v>99</v>
      </c>
    </row>
    <row r="8" spans="1:10" ht="15" x14ac:dyDescent="0.2">
      <c r="A8" s="22" t="s">
        <v>56</v>
      </c>
      <c r="B8" s="23" t="s">
        <v>57</v>
      </c>
      <c r="C8" s="23"/>
      <c r="D8" s="23"/>
      <c r="E8" s="23"/>
      <c r="F8" s="23"/>
      <c r="G8" s="23"/>
      <c r="H8" s="23"/>
      <c r="I8" s="24"/>
      <c r="J8" s="24"/>
    </row>
    <row r="9" spans="1:10" ht="15" x14ac:dyDescent="0.2">
      <c r="A9" s="25"/>
      <c r="B9" s="26"/>
      <c r="C9" s="26"/>
      <c r="D9" s="26"/>
      <c r="E9" s="26"/>
      <c r="F9" s="26"/>
      <c r="G9" s="26"/>
      <c r="H9" s="26"/>
      <c r="I9" s="27"/>
      <c r="J9" s="27"/>
    </row>
    <row r="10" spans="1:10" ht="15" x14ac:dyDescent="0.25">
      <c r="A10" s="28">
        <v>1</v>
      </c>
      <c r="B10" s="29" t="s">
        <v>58</v>
      </c>
      <c r="C10" s="18">
        <v>74</v>
      </c>
      <c r="D10" s="18">
        <f>55+70</f>
        <v>125</v>
      </c>
      <c r="E10" s="18">
        <f>55+74</f>
        <v>129</v>
      </c>
      <c r="F10" s="18">
        <f>55+74</f>
        <v>129</v>
      </c>
      <c r="G10" s="18">
        <v>55</v>
      </c>
      <c r="H10" s="18"/>
      <c r="I10" s="36">
        <f t="shared" ref="I10:I28" si="0">SUM(C10:H10)</f>
        <v>512</v>
      </c>
      <c r="J10" s="36">
        <v>496</v>
      </c>
    </row>
    <row r="11" spans="1:10" ht="15" x14ac:dyDescent="0.25">
      <c r="A11" s="28">
        <v>2</v>
      </c>
      <c r="B11" s="29" t="s">
        <v>59</v>
      </c>
      <c r="C11" s="18">
        <v>71</v>
      </c>
      <c r="D11" s="18">
        <f>54+67</f>
        <v>121</v>
      </c>
      <c r="E11" s="18">
        <f>54+71</f>
        <v>125</v>
      </c>
      <c r="F11" s="18">
        <f>54+71</f>
        <v>125</v>
      </c>
      <c r="G11" s="18">
        <v>54</v>
      </c>
      <c r="H11" s="18"/>
      <c r="I11" s="36">
        <f t="shared" si="0"/>
        <v>496</v>
      </c>
      <c r="J11" s="36">
        <v>434</v>
      </c>
    </row>
    <row r="12" spans="1:10" s="37" customFormat="1" ht="15" customHeight="1" x14ac:dyDescent="0.25">
      <c r="A12" s="28">
        <v>3</v>
      </c>
      <c r="B12" s="29" t="s">
        <v>60</v>
      </c>
      <c r="C12" s="18">
        <f>C11</f>
        <v>71</v>
      </c>
      <c r="D12" s="18">
        <f>D11</f>
        <v>121</v>
      </c>
      <c r="E12" s="18">
        <f>E11</f>
        <v>125</v>
      </c>
      <c r="F12" s="18">
        <f>F11</f>
        <v>125</v>
      </c>
      <c r="G12" s="18">
        <f>G11</f>
        <v>54</v>
      </c>
      <c r="H12" s="18"/>
      <c r="I12" s="36">
        <f t="shared" si="0"/>
        <v>496</v>
      </c>
      <c r="J12" s="36">
        <v>434</v>
      </c>
    </row>
    <row r="13" spans="1:10" ht="15" x14ac:dyDescent="0.25">
      <c r="A13" s="28">
        <v>4</v>
      </c>
      <c r="B13" s="29" t="s">
        <v>61</v>
      </c>
      <c r="C13" s="18">
        <v>1</v>
      </c>
      <c r="D13" s="18">
        <v>0</v>
      </c>
      <c r="E13" s="18">
        <v>0</v>
      </c>
      <c r="F13" s="18">
        <v>0</v>
      </c>
      <c r="G13" s="18">
        <v>0</v>
      </c>
      <c r="H13" s="18"/>
      <c r="I13" s="36">
        <f t="shared" si="0"/>
        <v>1</v>
      </c>
      <c r="J13" s="36">
        <v>2</v>
      </c>
    </row>
    <row r="14" spans="1:10" ht="15" x14ac:dyDescent="0.25">
      <c r="A14" s="28">
        <v>5</v>
      </c>
      <c r="B14" s="29" t="s">
        <v>62</v>
      </c>
      <c r="C14" s="18">
        <v>14</v>
      </c>
      <c r="D14" s="18">
        <f>8+10</f>
        <v>18</v>
      </c>
      <c r="E14" s="18">
        <f>8+10</f>
        <v>18</v>
      </c>
      <c r="F14" s="18">
        <f>8+10</f>
        <v>18</v>
      </c>
      <c r="G14" s="18">
        <v>8</v>
      </c>
      <c r="H14" s="18">
        <v>3</v>
      </c>
      <c r="I14" s="36">
        <f t="shared" si="0"/>
        <v>79</v>
      </c>
      <c r="J14" s="36">
        <v>78</v>
      </c>
    </row>
    <row r="15" spans="1:10" ht="15" x14ac:dyDescent="0.25">
      <c r="A15" s="28">
        <v>6</v>
      </c>
      <c r="B15" s="29" t="s">
        <v>63</v>
      </c>
      <c r="C15" s="18">
        <f>C14</f>
        <v>14</v>
      </c>
      <c r="D15" s="18">
        <f>D14</f>
        <v>18</v>
      </c>
      <c r="E15" s="18">
        <f>E14</f>
        <v>18</v>
      </c>
      <c r="F15" s="18">
        <f>F14</f>
        <v>18</v>
      </c>
      <c r="G15" s="18">
        <f>G14</f>
        <v>8</v>
      </c>
      <c r="H15" s="18">
        <v>3</v>
      </c>
      <c r="I15" s="36">
        <f t="shared" si="0"/>
        <v>79</v>
      </c>
      <c r="J15" s="36">
        <v>78</v>
      </c>
    </row>
    <row r="16" spans="1:10" ht="15" x14ac:dyDescent="0.25">
      <c r="A16" s="28">
        <v>7</v>
      </c>
      <c r="B16" s="29" t="s">
        <v>64</v>
      </c>
      <c r="C16" s="18">
        <v>0</v>
      </c>
      <c r="D16" s="18">
        <v>0</v>
      </c>
      <c r="E16" s="18">
        <v>0</v>
      </c>
      <c r="F16" s="18">
        <v>0</v>
      </c>
      <c r="G16" s="18">
        <v>0</v>
      </c>
      <c r="H16" s="18"/>
      <c r="I16" s="36">
        <f t="shared" si="0"/>
        <v>0</v>
      </c>
      <c r="J16" s="36">
        <v>5</v>
      </c>
    </row>
    <row r="17" spans="1:10" ht="15" x14ac:dyDescent="0.25">
      <c r="A17" s="28">
        <v>8</v>
      </c>
      <c r="B17" s="29" t="s">
        <v>65</v>
      </c>
      <c r="C17" s="18">
        <v>8</v>
      </c>
      <c r="D17" s="18">
        <f>6+7</f>
        <v>13</v>
      </c>
      <c r="E17" s="18">
        <f>6+8</f>
        <v>14</v>
      </c>
      <c r="F17" s="18">
        <f>6+8</f>
        <v>14</v>
      </c>
      <c r="G17" s="18">
        <v>6</v>
      </c>
      <c r="H17" s="18"/>
      <c r="I17" s="36">
        <f t="shared" si="0"/>
        <v>55</v>
      </c>
      <c r="J17" s="36">
        <v>49</v>
      </c>
    </row>
    <row r="18" spans="1:10" ht="15" x14ac:dyDescent="0.25">
      <c r="A18" s="28">
        <v>9</v>
      </c>
      <c r="B18" s="29" t="s">
        <v>89</v>
      </c>
      <c r="C18" s="18">
        <v>3</v>
      </c>
      <c r="D18" s="18">
        <f>2+3</f>
        <v>5</v>
      </c>
      <c r="E18" s="18">
        <f t="shared" ref="E18:F18" si="1">2+3</f>
        <v>5</v>
      </c>
      <c r="F18" s="18">
        <f t="shared" si="1"/>
        <v>5</v>
      </c>
      <c r="G18" s="18">
        <v>2</v>
      </c>
      <c r="H18" s="18">
        <v>1</v>
      </c>
      <c r="I18" s="36">
        <f t="shared" si="0"/>
        <v>21</v>
      </c>
      <c r="J18" s="36">
        <v>20</v>
      </c>
    </row>
    <row r="19" spans="1:10" ht="15" x14ac:dyDescent="0.25">
      <c r="A19" s="28">
        <v>10</v>
      </c>
      <c r="B19" s="29" t="s">
        <v>66</v>
      </c>
      <c r="C19" s="18">
        <v>2</v>
      </c>
      <c r="D19" s="18">
        <v>2</v>
      </c>
      <c r="E19" s="18">
        <v>2</v>
      </c>
      <c r="F19" s="18">
        <v>2</v>
      </c>
      <c r="G19" s="18">
        <v>2</v>
      </c>
      <c r="H19" s="18"/>
      <c r="I19" s="36">
        <f t="shared" si="0"/>
        <v>10</v>
      </c>
      <c r="J19" s="36">
        <v>10</v>
      </c>
    </row>
    <row r="20" spans="1:10" ht="15" x14ac:dyDescent="0.25">
      <c r="A20" s="28">
        <v>12</v>
      </c>
      <c r="B20" s="29" t="s">
        <v>67</v>
      </c>
      <c r="C20" s="28">
        <v>1</v>
      </c>
      <c r="D20" s="28">
        <v>1</v>
      </c>
      <c r="E20" s="28">
        <v>1</v>
      </c>
      <c r="F20" s="28">
        <v>1</v>
      </c>
      <c r="G20" s="28">
        <v>0</v>
      </c>
      <c r="H20" s="28"/>
      <c r="I20" s="36">
        <f t="shared" si="0"/>
        <v>4</v>
      </c>
      <c r="J20" s="36">
        <v>8</v>
      </c>
    </row>
    <row r="21" spans="1:10" ht="15" x14ac:dyDescent="0.25">
      <c r="A21" s="28">
        <v>13</v>
      </c>
      <c r="B21" s="29" t="s">
        <v>68</v>
      </c>
      <c r="C21" s="18">
        <v>0</v>
      </c>
      <c r="D21" s="28">
        <v>1</v>
      </c>
      <c r="E21" s="28">
        <v>0</v>
      </c>
      <c r="F21" s="28">
        <v>0</v>
      </c>
      <c r="G21" s="28">
        <v>0</v>
      </c>
      <c r="H21" s="28"/>
      <c r="I21" s="36">
        <f t="shared" si="0"/>
        <v>1</v>
      </c>
      <c r="J21" s="36">
        <v>4</v>
      </c>
    </row>
    <row r="22" spans="1:10" ht="15" x14ac:dyDescent="0.25">
      <c r="A22" s="28">
        <v>14</v>
      </c>
      <c r="B22" s="29" t="s">
        <v>69</v>
      </c>
      <c r="C22" s="18">
        <v>0</v>
      </c>
      <c r="D22" s="28">
        <v>1</v>
      </c>
      <c r="E22" s="18">
        <v>0</v>
      </c>
      <c r="F22" s="18">
        <v>0</v>
      </c>
      <c r="G22" s="28">
        <v>0</v>
      </c>
      <c r="H22" s="18"/>
      <c r="I22" s="36">
        <f t="shared" si="0"/>
        <v>1</v>
      </c>
      <c r="J22" s="36">
        <v>4</v>
      </c>
    </row>
    <row r="23" spans="1:10" ht="15" x14ac:dyDescent="0.25">
      <c r="A23" s="28">
        <v>15</v>
      </c>
      <c r="B23" s="29" t="s">
        <v>70</v>
      </c>
      <c r="C23" s="29"/>
      <c r="D23" s="29"/>
      <c r="E23" s="29"/>
      <c r="F23" s="29"/>
      <c r="G23" s="29"/>
      <c r="H23" s="29"/>
      <c r="I23" s="36">
        <f t="shared" si="0"/>
        <v>0</v>
      </c>
      <c r="J23" s="36">
        <v>0</v>
      </c>
    </row>
    <row r="24" spans="1:10" ht="15" x14ac:dyDescent="0.25">
      <c r="A24" s="28">
        <v>16</v>
      </c>
      <c r="B24" s="29" t="s">
        <v>71</v>
      </c>
      <c r="C24" s="29"/>
      <c r="D24" s="29"/>
      <c r="E24" s="29"/>
      <c r="F24" s="29"/>
      <c r="G24" s="29"/>
      <c r="H24" s="29"/>
      <c r="I24" s="36">
        <f t="shared" si="0"/>
        <v>0</v>
      </c>
      <c r="J24" s="36">
        <v>0</v>
      </c>
    </row>
    <row r="25" spans="1:10" ht="15" x14ac:dyDescent="0.25">
      <c r="A25" s="28">
        <v>17</v>
      </c>
      <c r="B25" s="29" t="s">
        <v>100</v>
      </c>
      <c r="C25" s="29"/>
      <c r="D25" s="29"/>
      <c r="E25" s="29"/>
      <c r="F25" s="29"/>
      <c r="G25" s="29"/>
      <c r="H25" s="29"/>
      <c r="I25" s="36">
        <f t="shared" si="0"/>
        <v>0</v>
      </c>
      <c r="J25" s="36">
        <v>0</v>
      </c>
    </row>
    <row r="26" spans="1:10" ht="15" x14ac:dyDescent="0.25">
      <c r="A26" s="28">
        <v>18</v>
      </c>
      <c r="B26" s="29" t="s">
        <v>72</v>
      </c>
      <c r="C26" s="29"/>
      <c r="D26" s="29"/>
      <c r="E26" s="29"/>
      <c r="F26" s="29"/>
      <c r="G26" s="29"/>
      <c r="H26" s="29"/>
      <c r="I26" s="36">
        <f t="shared" si="0"/>
        <v>0</v>
      </c>
      <c r="J26" s="36">
        <v>0</v>
      </c>
    </row>
    <row r="27" spans="1:10" ht="15" x14ac:dyDescent="0.25">
      <c r="A27" s="28">
        <v>19</v>
      </c>
      <c r="B27" s="29" t="s">
        <v>73</v>
      </c>
      <c r="C27" s="28">
        <v>2</v>
      </c>
      <c r="D27" s="28">
        <v>3</v>
      </c>
      <c r="E27" s="28">
        <v>3</v>
      </c>
      <c r="F27" s="28">
        <v>3</v>
      </c>
      <c r="G27" s="28">
        <v>1</v>
      </c>
      <c r="H27" s="28">
        <v>3</v>
      </c>
      <c r="I27" s="36">
        <f t="shared" si="0"/>
        <v>15</v>
      </c>
      <c r="J27" s="36">
        <v>15</v>
      </c>
    </row>
    <row r="28" spans="1:10" ht="15" x14ac:dyDescent="0.25">
      <c r="A28" s="28">
        <v>20</v>
      </c>
      <c r="B28" s="30" t="s">
        <v>74</v>
      </c>
      <c r="C28" s="30"/>
      <c r="D28" s="30"/>
      <c r="E28" s="30"/>
      <c r="F28" s="30"/>
      <c r="G28" s="30"/>
      <c r="H28" s="30"/>
      <c r="I28" s="36">
        <f t="shared" si="0"/>
        <v>0</v>
      </c>
      <c r="J28" s="36">
        <v>0</v>
      </c>
    </row>
    <row r="29" spans="1:10" ht="15" x14ac:dyDescent="0.25">
      <c r="A29" s="28">
        <v>21</v>
      </c>
      <c r="B29" s="29" t="s">
        <v>75</v>
      </c>
      <c r="C29" s="18">
        <f>(C10*1.5)+(C11*7)</f>
        <v>608</v>
      </c>
      <c r="D29" s="18">
        <f t="shared" ref="D29:G29" si="2">(D10*1.5)+(D11*7)</f>
        <v>1034.5</v>
      </c>
      <c r="E29" s="18">
        <f t="shared" si="2"/>
        <v>1068.5</v>
      </c>
      <c r="F29" s="18">
        <f t="shared" si="2"/>
        <v>1068.5</v>
      </c>
      <c r="G29" s="18">
        <f t="shared" si="2"/>
        <v>460.5</v>
      </c>
      <c r="H29" s="18"/>
      <c r="I29" s="36">
        <f>SUM(C29:H29)*1.1</f>
        <v>4664</v>
      </c>
      <c r="J29" s="36">
        <v>3600</v>
      </c>
    </row>
    <row r="30" spans="1:10" ht="15" x14ac:dyDescent="0.25">
      <c r="A30" s="28">
        <v>22</v>
      </c>
      <c r="B30" s="29" t="s">
        <v>76</v>
      </c>
      <c r="C30" s="28">
        <v>150</v>
      </c>
      <c r="D30" s="28">
        <v>225</v>
      </c>
      <c r="E30" s="28">
        <v>225</v>
      </c>
      <c r="F30" s="28">
        <v>225</v>
      </c>
      <c r="G30" s="28">
        <v>100</v>
      </c>
      <c r="H30" s="28"/>
      <c r="I30" s="36">
        <f>SUM(C30:H30)*1.1</f>
        <v>1017.5000000000001</v>
      </c>
      <c r="J30" s="36">
        <v>1000</v>
      </c>
    </row>
    <row r="31" spans="1:10" ht="15" x14ac:dyDescent="0.25">
      <c r="A31" s="28">
        <v>23</v>
      </c>
      <c r="B31" s="29" t="s">
        <v>77</v>
      </c>
      <c r="C31" s="28">
        <v>125</v>
      </c>
      <c r="D31" s="28">
        <v>200</v>
      </c>
      <c r="E31" s="28">
        <v>200</v>
      </c>
      <c r="F31" s="28">
        <v>200</v>
      </c>
      <c r="G31" s="28">
        <v>100</v>
      </c>
      <c r="H31" s="28"/>
      <c r="I31" s="36">
        <f>SUM(C31:H31)*1.1</f>
        <v>907.50000000000011</v>
      </c>
      <c r="J31" s="36">
        <v>900</v>
      </c>
    </row>
    <row r="32" spans="1:10" ht="15" x14ac:dyDescent="0.25">
      <c r="A32" s="28">
        <v>24</v>
      </c>
      <c r="B32" s="29" t="s">
        <v>78</v>
      </c>
      <c r="C32" s="18">
        <v>100</v>
      </c>
      <c r="D32" s="18">
        <v>150</v>
      </c>
      <c r="E32" s="18">
        <v>150</v>
      </c>
      <c r="F32" s="18">
        <v>150</v>
      </c>
      <c r="G32" s="18">
        <v>50</v>
      </c>
      <c r="H32" s="18"/>
      <c r="I32" s="36">
        <f>SUM(C32:H32)*1.1</f>
        <v>660</v>
      </c>
      <c r="J32" s="36">
        <v>660</v>
      </c>
    </row>
    <row r="33" spans="1:10" ht="15" x14ac:dyDescent="0.25">
      <c r="A33" s="28">
        <v>25</v>
      </c>
      <c r="B33" s="31" t="s">
        <v>79</v>
      </c>
      <c r="C33" s="32">
        <f>C10</f>
        <v>74</v>
      </c>
      <c r="D33" s="32">
        <f>D10</f>
        <v>125</v>
      </c>
      <c r="E33" s="32">
        <f>E10</f>
        <v>129</v>
      </c>
      <c r="F33" s="32">
        <f>F10</f>
        <v>129</v>
      </c>
      <c r="G33" s="32">
        <f>G10</f>
        <v>55</v>
      </c>
      <c r="H33" s="32"/>
      <c r="I33" s="36">
        <f t="shared" ref="I33" si="3">SUM(C33:H33)</f>
        <v>512</v>
      </c>
      <c r="J33" s="36">
        <v>328</v>
      </c>
    </row>
    <row r="34" spans="1:10" ht="15" x14ac:dyDescent="0.25">
      <c r="A34" s="33" t="s">
        <v>80</v>
      </c>
      <c r="B34" s="34" t="s">
        <v>81</v>
      </c>
      <c r="C34" s="34"/>
      <c r="D34" s="34"/>
      <c r="E34" s="34"/>
      <c r="F34" s="34"/>
      <c r="G34" s="34"/>
      <c r="H34" s="34"/>
      <c r="I34" s="35"/>
      <c r="J34" s="35"/>
    </row>
    <row r="35" spans="1:10" ht="15" x14ac:dyDescent="0.25">
      <c r="A35" s="28">
        <v>1</v>
      </c>
      <c r="B35" s="29" t="s">
        <v>82</v>
      </c>
      <c r="C35" s="28">
        <v>2</v>
      </c>
      <c r="D35" s="28">
        <f>1+2</f>
        <v>3</v>
      </c>
      <c r="E35" s="28">
        <f>1+2</f>
        <v>3</v>
      </c>
      <c r="F35" s="28">
        <f>1+2</f>
        <v>3</v>
      </c>
      <c r="G35" s="28">
        <v>1</v>
      </c>
      <c r="H35" s="28">
        <v>3</v>
      </c>
      <c r="I35" s="36">
        <f t="shared" ref="I35:I38" si="4">SUM(C35:H35)</f>
        <v>15</v>
      </c>
      <c r="J35" s="36">
        <v>15</v>
      </c>
    </row>
    <row r="36" spans="1:10" ht="15" x14ac:dyDescent="0.25">
      <c r="A36" s="28">
        <v>2</v>
      </c>
      <c r="B36" s="29" t="s">
        <v>83</v>
      </c>
      <c r="C36" s="18">
        <v>25</v>
      </c>
      <c r="D36" s="18">
        <f>16+21</f>
        <v>37</v>
      </c>
      <c r="E36" s="18">
        <f>16+21</f>
        <v>37</v>
      </c>
      <c r="F36" s="18">
        <f>16+23</f>
        <v>39</v>
      </c>
      <c r="G36" s="18">
        <v>16</v>
      </c>
      <c r="H36" s="18"/>
      <c r="I36" s="36">
        <f t="shared" si="4"/>
        <v>154</v>
      </c>
      <c r="J36" s="36">
        <v>166</v>
      </c>
    </row>
    <row r="37" spans="1:10" ht="15" x14ac:dyDescent="0.25">
      <c r="A37" s="28">
        <v>3</v>
      </c>
      <c r="B37" s="29" t="s">
        <v>84</v>
      </c>
      <c r="C37" s="18">
        <v>0</v>
      </c>
      <c r="D37" s="18">
        <v>0</v>
      </c>
      <c r="E37" s="18">
        <v>0</v>
      </c>
      <c r="F37" s="18">
        <v>0</v>
      </c>
      <c r="G37" s="18">
        <v>0</v>
      </c>
      <c r="H37" s="18"/>
      <c r="I37" s="36">
        <f t="shared" si="4"/>
        <v>0</v>
      </c>
      <c r="J37" s="36">
        <v>9</v>
      </c>
    </row>
    <row r="38" spans="1:10" ht="15" x14ac:dyDescent="0.25">
      <c r="A38" s="28">
        <v>4</v>
      </c>
      <c r="B38" s="29" t="s">
        <v>85</v>
      </c>
      <c r="C38" s="28">
        <v>0</v>
      </c>
      <c r="D38" s="28">
        <v>0</v>
      </c>
      <c r="E38" s="28">
        <v>0</v>
      </c>
      <c r="F38" s="28">
        <v>0</v>
      </c>
      <c r="G38" s="28">
        <v>0</v>
      </c>
      <c r="H38" s="28"/>
      <c r="I38" s="36">
        <f t="shared" si="4"/>
        <v>0</v>
      </c>
      <c r="J38" s="36">
        <v>0</v>
      </c>
    </row>
    <row r="39" spans="1:10" ht="15" x14ac:dyDescent="0.25">
      <c r="A39" s="28">
        <v>5</v>
      </c>
      <c r="B39" s="29" t="s">
        <v>86</v>
      </c>
      <c r="C39" s="18">
        <f>C36*15</f>
        <v>375</v>
      </c>
      <c r="D39" s="18">
        <f>D36*15</f>
        <v>555</v>
      </c>
      <c r="E39" s="18">
        <f>E36*15</f>
        <v>555</v>
      </c>
      <c r="F39" s="18">
        <f>F36*15</f>
        <v>585</v>
      </c>
      <c r="G39" s="18">
        <f>G36*15</f>
        <v>240</v>
      </c>
      <c r="H39" s="18"/>
      <c r="I39" s="36">
        <f>SUM(C39:H39)*1.1</f>
        <v>2541</v>
      </c>
      <c r="J39" s="36">
        <v>2150</v>
      </c>
    </row>
    <row r="40" spans="1:10" ht="15" x14ac:dyDescent="0.25">
      <c r="A40" s="28">
        <v>6</v>
      </c>
      <c r="B40" s="29" t="s">
        <v>87</v>
      </c>
      <c r="C40" s="18">
        <v>60</v>
      </c>
      <c r="D40" s="18">
        <v>100</v>
      </c>
      <c r="E40" s="18">
        <f t="shared" ref="E40:F40" si="5">D40</f>
        <v>100</v>
      </c>
      <c r="F40" s="18">
        <f t="shared" si="5"/>
        <v>100</v>
      </c>
      <c r="G40" s="18">
        <v>50</v>
      </c>
      <c r="H40" s="18"/>
      <c r="I40" s="36">
        <f>SUM(C40:H40)*1.1</f>
        <v>451.00000000000006</v>
      </c>
      <c r="J40" s="36">
        <v>450</v>
      </c>
    </row>
    <row r="41" spans="1:10" ht="15" x14ac:dyDescent="0.25">
      <c r="A41" s="28">
        <v>7</v>
      </c>
      <c r="B41" s="29" t="s">
        <v>88</v>
      </c>
      <c r="C41" s="28">
        <v>50</v>
      </c>
      <c r="D41" s="28">
        <v>100</v>
      </c>
      <c r="E41" s="28">
        <f t="shared" ref="E41:F41" si="6">D41</f>
        <v>100</v>
      </c>
      <c r="F41" s="28">
        <f t="shared" si="6"/>
        <v>100</v>
      </c>
      <c r="G41" s="28">
        <v>50</v>
      </c>
      <c r="H41" s="28"/>
      <c r="I41" s="36">
        <f>SUM(C41:H41)*1.1</f>
        <v>440.00000000000006</v>
      </c>
      <c r="J41" s="36">
        <v>400</v>
      </c>
    </row>
  </sheetData>
  <mergeCells count="3">
    <mergeCell ref="A6:A7"/>
    <mergeCell ref="B6:B7"/>
    <mergeCell ref="C6:E6"/>
  </mergeCell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FAS</vt:lpstr>
      <vt:lpstr>PAS</vt:lpstr>
      <vt:lpstr>TBS</vt:lpstr>
      <vt:lpstr>Breakup</vt:lpstr>
      <vt:lpstr>Breakup!Print_Area</vt:lpstr>
      <vt:lpstr>FAS!Print_Area</vt:lpstr>
      <vt:lpstr>PAS!Print_Area</vt:lpstr>
      <vt:lpstr>FAS!Print_Titles</vt:lpstr>
      <vt:lpstr>PAS!Print_Titles</vt:lpstr>
      <vt:lpstr>TBS!Print_Titles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2024-12-12T09:18:25Z</cp:lastPrinted>
  <dcterms:created xsi:type="dcterms:W3CDTF">2006-11-07T09:00:37Z</dcterms:created>
  <dcterms:modified xsi:type="dcterms:W3CDTF">2024-12-12T09:18:48Z</dcterms:modified>
</cp:coreProperties>
</file>